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enne_projektmappe" hidePivotFieldList="1"/>
  <mc:AlternateContent xmlns:mc="http://schemas.openxmlformats.org/markup-compatibility/2006">
    <mc:Choice Requires="x15">
      <x15ac:absPath xmlns:x15ac="http://schemas.microsoft.com/office/spreadsheetml/2010/11/ac" url="https://dmdk.sharepoint.com/sites/msteams_6a7ec9_210849/Delte dokumenter/General/"/>
    </mc:Choice>
  </mc:AlternateContent>
  <xr:revisionPtr revIDLastSave="8" documentId="8_{8B677B53-0682-426F-84BB-78AA3E42CC97}" xr6:coauthVersionLast="47" xr6:coauthVersionMax="47" xr10:uidLastSave="{F47B5390-29CA-4A01-89C6-2A4163BD5762}"/>
  <bookViews>
    <workbookView xWindow="-120" yWindow="-120" windowWidth="29040" windowHeight="15720" xr2:uid="{1A4766BC-6FBA-4CB5-B53A-1680EEE20DE2}"/>
  </bookViews>
  <sheets>
    <sheet name="Forside" sheetId="3" r:id="rId1"/>
    <sheet name="Fast honorar" sheetId="1" r:id="rId2"/>
    <sheet name="Honorar pr time" sheetId="9" r:id="rId3"/>
    <sheet name="Data" sheetId="5" state="hidden" r:id="rId4"/>
    <sheet name="Bærer politikere" sheetId="6" state="hidden" r:id="rId5"/>
    <sheet name="Opsummering - Fast honorar" sheetId="8" state="hidden" r:id="rId6"/>
    <sheet name="Opsummering - Honorar pr time" sheetId="10" state="hidden" r:id="rId7"/>
  </sheets>
  <calcPr calcId="191028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5" l="1"/>
  <c r="B45" i="5"/>
  <c r="B44" i="5"/>
  <c r="B43" i="5"/>
  <c r="B42" i="5"/>
  <c r="B41" i="5"/>
  <c r="B39" i="5"/>
  <c r="B40" i="5"/>
  <c r="T16" i="9" a="1"/>
  <c r="T16" i="9" s="1"/>
  <c r="T17" i="9" a="1"/>
  <c r="T17" i="9" s="1"/>
  <c r="T18" i="9" a="1"/>
  <c r="T18" i="9" s="1"/>
  <c r="T19" i="9" a="1"/>
  <c r="T19" i="9" s="1"/>
  <c r="T20" i="9" a="1"/>
  <c r="T20" i="9" s="1"/>
  <c r="T21" i="9" a="1"/>
  <c r="T21" i="9" s="1"/>
  <c r="T22" i="9" a="1"/>
  <c r="T22" i="9" s="1"/>
  <c r="T23" i="9" a="1"/>
  <c r="T23" i="9" s="1"/>
  <c r="T24" i="9" a="1"/>
  <c r="T24" i="9" s="1"/>
  <c r="T25" i="9" a="1"/>
  <c r="T25" i="9" s="1"/>
  <c r="T26" i="9" a="1"/>
  <c r="T26" i="9" s="1"/>
  <c r="T27" i="9" a="1"/>
  <c r="T27" i="9" s="1"/>
  <c r="T28" i="9" a="1"/>
  <c r="T28" i="9" s="1"/>
  <c r="T29" i="9" a="1"/>
  <c r="T29" i="9" s="1"/>
  <c r="T30" i="9" a="1"/>
  <c r="T30" i="9" s="1"/>
  <c r="T31" i="9" a="1"/>
  <c r="T31" i="9" s="1"/>
  <c r="T32" i="9" a="1"/>
  <c r="T32" i="9" s="1"/>
  <c r="T33" i="9" a="1"/>
  <c r="T33" i="9" s="1"/>
  <c r="T34" i="9" a="1"/>
  <c r="T34" i="9" s="1"/>
  <c r="T35" i="9" a="1"/>
  <c r="T35" i="9" s="1"/>
  <c r="T36" i="9" a="1"/>
  <c r="T36" i="9" s="1"/>
  <c r="T37" i="9" a="1"/>
  <c r="T37" i="9" s="1"/>
  <c r="T15" i="9" a="1"/>
  <c r="T15" i="9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P16" i="9"/>
  <c r="Q16" i="9"/>
  <c r="P17" i="9"/>
  <c r="Q17" i="9"/>
  <c r="P18" i="9"/>
  <c r="Q18" i="9"/>
  <c r="P19" i="9"/>
  <c r="Q19" i="9"/>
  <c r="P20" i="9"/>
  <c r="Q20" i="9"/>
  <c r="P21" i="9"/>
  <c r="Q21" i="9"/>
  <c r="P22" i="9"/>
  <c r="Q22" i="9"/>
  <c r="P23" i="9"/>
  <c r="Q23" i="9"/>
  <c r="P24" i="9"/>
  <c r="Q24" i="9"/>
  <c r="P25" i="9"/>
  <c r="Q25" i="9"/>
  <c r="P26" i="9"/>
  <c r="Q26" i="9"/>
  <c r="P27" i="9"/>
  <c r="Q27" i="9"/>
  <c r="P28" i="9"/>
  <c r="Q28" i="9"/>
  <c r="P29" i="9"/>
  <c r="Q29" i="9"/>
  <c r="P30" i="9"/>
  <c r="Q30" i="9"/>
  <c r="P31" i="9"/>
  <c r="Q31" i="9"/>
  <c r="P32" i="9"/>
  <c r="Q32" i="9"/>
  <c r="P33" i="9"/>
  <c r="Q33" i="9"/>
  <c r="P34" i="9"/>
  <c r="Q34" i="9"/>
  <c r="P35" i="9"/>
  <c r="Q35" i="9"/>
  <c r="P36" i="9"/>
  <c r="Q36" i="9"/>
  <c r="P37" i="9"/>
  <c r="Q37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15" i="9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15" i="1"/>
  <c r="Q15" i="9"/>
  <c r="P15" i="9"/>
  <c r="O29" i="1"/>
  <c r="O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15" i="1"/>
  <c r="A33" i="5"/>
  <c r="A34" i="5"/>
  <c r="A35" i="5"/>
  <c r="A32" i="5"/>
  <c r="E445" i="5" s="1" a="1"/>
  <c r="J38" i="9" l="1"/>
  <c r="E445" i="5"/>
  <c r="D385" i="5" a="1"/>
  <c r="E305" i="5" a="1"/>
  <c r="E385" i="5" a="1"/>
  <c r="D225" i="5" a="1"/>
  <c r="E65" i="5" a="1"/>
  <c r="D3" i="5" a="1"/>
  <c r="D85" i="5" a="1"/>
  <c r="D165" i="5" a="1"/>
  <c r="D245" i="5" a="1"/>
  <c r="D325" i="5" a="1"/>
  <c r="D405" i="5" a="1"/>
  <c r="D305" i="5" a="1"/>
  <c r="E145" i="5" a="1"/>
  <c r="E3" i="5" a="1"/>
  <c r="E85" i="5" a="1"/>
  <c r="E165" i="5" a="1"/>
  <c r="E245" i="5" a="1"/>
  <c r="E325" i="5" a="1"/>
  <c r="E405" i="5" a="1"/>
  <c r="D145" i="5" a="1"/>
  <c r="E225" i="5" a="1"/>
  <c r="D23" i="5" a="1"/>
  <c r="D105" i="5" a="1"/>
  <c r="D185" i="5" a="1"/>
  <c r="D265" i="5" a="1"/>
  <c r="D345" i="5" a="1"/>
  <c r="D425" i="5" a="1"/>
  <c r="D65" i="5" a="1"/>
  <c r="E23" i="5" a="1"/>
  <c r="E105" i="5" a="1"/>
  <c r="E185" i="5" a="1"/>
  <c r="E265" i="5" a="1"/>
  <c r="E345" i="5" a="1"/>
  <c r="E425" i="5" a="1"/>
  <c r="D44" i="5" a="1"/>
  <c r="D125" i="5" a="1"/>
  <c r="D205" i="5" a="1"/>
  <c r="D285" i="5" a="1"/>
  <c r="D365" i="5" a="1"/>
  <c r="D445" i="5" a="1"/>
  <c r="E44" i="5" a="1"/>
  <c r="E125" i="5" a="1"/>
  <c r="E205" i="5" a="1"/>
  <c r="E285" i="5" a="1"/>
  <c r="E365" i="5" a="1"/>
  <c r="K15" i="9"/>
  <c r="K15" i="1"/>
  <c r="P29" i="1"/>
  <c r="L29" i="1"/>
  <c r="N15" i="9"/>
  <c r="L15" i="1"/>
  <c r="P15" i="1"/>
  <c r="K29" i="1"/>
  <c r="R15" i="9"/>
  <c r="M15" i="9"/>
  <c r="L15" i="9"/>
  <c r="E37" i="9"/>
  <c r="D37" i="9"/>
  <c r="E36" i="9"/>
  <c r="D36" i="9"/>
  <c r="E35" i="9"/>
  <c r="D35" i="9"/>
  <c r="E34" i="9"/>
  <c r="D34" i="9"/>
  <c r="E33" i="9"/>
  <c r="D33" i="9"/>
  <c r="E32" i="9"/>
  <c r="D32" i="9"/>
  <c r="E31" i="9"/>
  <c r="D31" i="9"/>
  <c r="E30" i="9"/>
  <c r="D30" i="9"/>
  <c r="E29" i="9"/>
  <c r="D29" i="9"/>
  <c r="E28" i="9"/>
  <c r="D28" i="9"/>
  <c r="E27" i="9"/>
  <c r="D27" i="9"/>
  <c r="E26" i="9"/>
  <c r="D26" i="9"/>
  <c r="E25" i="9"/>
  <c r="D25" i="9"/>
  <c r="E24" i="9"/>
  <c r="D24" i="9"/>
  <c r="E23" i="9"/>
  <c r="D23" i="9"/>
  <c r="E22" i="9"/>
  <c r="D22" i="9"/>
  <c r="E21" i="9"/>
  <c r="D21" i="9"/>
  <c r="E20" i="9"/>
  <c r="D20" i="9"/>
  <c r="E19" i="9"/>
  <c r="D19" i="9"/>
  <c r="E18" i="9"/>
  <c r="D18" i="9"/>
  <c r="N17" i="9"/>
  <c r="E17" i="9"/>
  <c r="D17" i="9"/>
  <c r="E16" i="9"/>
  <c r="D16" i="9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30" i="1"/>
  <c r="O31" i="1"/>
  <c r="O32" i="1"/>
  <c r="O33" i="1"/>
  <c r="O34" i="1"/>
  <c r="O35" i="1"/>
  <c r="O36" i="1"/>
  <c r="O37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H38" i="1"/>
  <c r="D385" i="5" l="1"/>
  <c r="E305" i="5"/>
  <c r="E385" i="5"/>
  <c r="D325" i="5"/>
  <c r="E405" i="5"/>
  <c r="D185" i="5"/>
  <c r="D44" i="5"/>
  <c r="E365" i="5"/>
  <c r="E3" i="5"/>
  <c r="E85" i="5"/>
  <c r="E165" i="5"/>
  <c r="D265" i="5"/>
  <c r="D285" i="5"/>
  <c r="D425" i="5"/>
  <c r="D65" i="5"/>
  <c r="E23" i="5"/>
  <c r="E105" i="5"/>
  <c r="E185" i="5"/>
  <c r="D445" i="5"/>
  <c r="E44" i="5"/>
  <c r="E125" i="5"/>
  <c r="E205" i="5"/>
  <c r="D225" i="5"/>
  <c r="D85" i="5"/>
  <c r="D405" i="5"/>
  <c r="E245" i="5"/>
  <c r="D23" i="5"/>
  <c r="E345" i="5"/>
  <c r="D365" i="5"/>
  <c r="E65" i="5"/>
  <c r="D245" i="5"/>
  <c r="D305" i="5"/>
  <c r="E325" i="5"/>
  <c r="D105" i="5"/>
  <c r="E425" i="5"/>
  <c r="E285" i="5"/>
  <c r="D145" i="5"/>
  <c r="D345" i="5"/>
  <c r="D125" i="5"/>
  <c r="D165" i="5"/>
  <c r="E145" i="5"/>
  <c r="E225" i="5"/>
  <c r="E265" i="5"/>
  <c r="D205" i="5"/>
  <c r="D3" i="5"/>
  <c r="N16" i="9"/>
  <c r="R19" i="9"/>
  <c r="S19" i="9" s="1"/>
  <c r="N19" i="9"/>
  <c r="K19" i="9"/>
  <c r="L19" i="9"/>
  <c r="M19" i="9"/>
  <c r="R20" i="9"/>
  <c r="S20" i="9" s="1"/>
  <c r="L20" i="9"/>
  <c r="N20" i="9"/>
  <c r="M20" i="9"/>
  <c r="K20" i="9"/>
  <c r="K24" i="9"/>
  <c r="L24" i="9"/>
  <c r="N24" i="9"/>
  <c r="M24" i="9"/>
  <c r="R24" i="9"/>
  <c r="S24" i="9" s="1"/>
  <c r="R28" i="9"/>
  <c r="S28" i="9" s="1"/>
  <c r="L28" i="9"/>
  <c r="N28" i="9"/>
  <c r="K28" i="9"/>
  <c r="M28" i="9"/>
  <c r="K32" i="9"/>
  <c r="L32" i="9"/>
  <c r="N32" i="9"/>
  <c r="M32" i="9"/>
  <c r="R32" i="9"/>
  <c r="S32" i="9" s="1"/>
  <c r="R34" i="9"/>
  <c r="L34" i="9"/>
  <c r="N34" i="9"/>
  <c r="M34" i="9"/>
  <c r="K34" i="9"/>
  <c r="R36" i="9"/>
  <c r="S36" i="9" s="1"/>
  <c r="M36" i="9"/>
  <c r="N36" i="9"/>
  <c r="L36" i="9"/>
  <c r="K36" i="9"/>
  <c r="L16" i="1"/>
  <c r="P16" i="1"/>
  <c r="K16" i="1"/>
  <c r="M23" i="9"/>
  <c r="L23" i="9"/>
  <c r="K23" i="9"/>
  <c r="R23" i="9"/>
  <c r="S23" i="9" s="1"/>
  <c r="N23" i="9"/>
  <c r="K29" i="9"/>
  <c r="L29" i="9"/>
  <c r="M29" i="9"/>
  <c r="R29" i="9"/>
  <c r="S29" i="9" s="1"/>
  <c r="N29" i="9"/>
  <c r="R35" i="9"/>
  <c r="S35" i="9" s="1"/>
  <c r="N35" i="9"/>
  <c r="K35" i="9"/>
  <c r="L35" i="9"/>
  <c r="M35" i="9"/>
  <c r="K30" i="1"/>
  <c r="L30" i="1"/>
  <c r="P30" i="1"/>
  <c r="L37" i="1"/>
  <c r="P37" i="1"/>
  <c r="K37" i="1"/>
  <c r="L28" i="1"/>
  <c r="P28" i="1"/>
  <c r="K28" i="1"/>
  <c r="K20" i="1"/>
  <c r="L20" i="1"/>
  <c r="P20" i="1"/>
  <c r="R18" i="9"/>
  <c r="S18" i="9" s="1"/>
  <c r="L18" i="9"/>
  <c r="N18" i="9"/>
  <c r="M18" i="9"/>
  <c r="K18" i="9"/>
  <c r="K22" i="9"/>
  <c r="R22" i="9"/>
  <c r="S22" i="9" s="1"/>
  <c r="L22" i="9"/>
  <c r="N22" i="9"/>
  <c r="M22" i="9"/>
  <c r="R26" i="9"/>
  <c r="S26" i="9" s="1"/>
  <c r="L26" i="9"/>
  <c r="N26" i="9"/>
  <c r="M26" i="9"/>
  <c r="K26" i="9"/>
  <c r="K30" i="9"/>
  <c r="R30" i="9"/>
  <c r="S30" i="9" s="1"/>
  <c r="L30" i="9"/>
  <c r="N30" i="9"/>
  <c r="M30" i="9"/>
  <c r="K36" i="1"/>
  <c r="L36" i="1"/>
  <c r="P36" i="1"/>
  <c r="L27" i="1"/>
  <c r="P27" i="1"/>
  <c r="K27" i="1"/>
  <c r="L19" i="1"/>
  <c r="P19" i="1"/>
  <c r="K19" i="1"/>
  <c r="L18" i="1"/>
  <c r="P18" i="1"/>
  <c r="K18" i="1"/>
  <c r="L33" i="1"/>
  <c r="P33" i="1"/>
  <c r="K33" i="1"/>
  <c r="L24" i="1"/>
  <c r="P24" i="1"/>
  <c r="K24" i="1"/>
  <c r="K21" i="9"/>
  <c r="L21" i="9"/>
  <c r="M21" i="9"/>
  <c r="R21" i="9"/>
  <c r="S21" i="9" s="1"/>
  <c r="N21" i="9"/>
  <c r="R27" i="9"/>
  <c r="S27" i="9" s="1"/>
  <c r="N27" i="9"/>
  <c r="K27" i="9"/>
  <c r="L27" i="9"/>
  <c r="M27" i="9"/>
  <c r="M31" i="9"/>
  <c r="L31" i="9"/>
  <c r="N31" i="9"/>
  <c r="R31" i="9"/>
  <c r="S31" i="9" s="1"/>
  <c r="K31" i="9"/>
  <c r="R37" i="9"/>
  <c r="S37" i="9" s="1"/>
  <c r="N37" i="9"/>
  <c r="K37" i="9"/>
  <c r="L37" i="9"/>
  <c r="M37" i="9"/>
  <c r="P21" i="1"/>
  <c r="K21" i="1"/>
  <c r="L21" i="1"/>
  <c r="L35" i="1"/>
  <c r="P35" i="1"/>
  <c r="K35" i="1"/>
  <c r="L26" i="1"/>
  <c r="P26" i="1"/>
  <c r="K26" i="1"/>
  <c r="L34" i="1"/>
  <c r="P34" i="1"/>
  <c r="K34" i="1"/>
  <c r="L25" i="1"/>
  <c r="P25" i="1"/>
  <c r="K25" i="1"/>
  <c r="L17" i="1"/>
  <c r="P17" i="1"/>
  <c r="Q17" i="1" s="1"/>
  <c r="K17" i="1"/>
  <c r="N25" i="9"/>
  <c r="R25" i="9"/>
  <c r="S25" i="9" s="1"/>
  <c r="K25" i="9"/>
  <c r="L25" i="9"/>
  <c r="M25" i="9"/>
  <c r="N33" i="9"/>
  <c r="M33" i="9"/>
  <c r="K33" i="9"/>
  <c r="R33" i="9"/>
  <c r="S33" i="9" s="1"/>
  <c r="L33" i="9"/>
  <c r="L32" i="1"/>
  <c r="P32" i="1"/>
  <c r="K32" i="1"/>
  <c r="P23" i="1"/>
  <c r="K23" i="1"/>
  <c r="L23" i="1"/>
  <c r="P31" i="1"/>
  <c r="K31" i="1"/>
  <c r="L31" i="1"/>
  <c r="K22" i="1"/>
  <c r="L22" i="1"/>
  <c r="P22" i="1"/>
  <c r="R17" i="9"/>
  <c r="S17" i="9" s="1"/>
  <c r="K17" i="9"/>
  <c r="L17" i="9"/>
  <c r="M17" i="9"/>
  <c r="K16" i="9"/>
  <c r="R16" i="9"/>
  <c r="L16" i="9"/>
  <c r="M16" i="9"/>
  <c r="Q29" i="1"/>
  <c r="S34" i="9"/>
  <c r="S15" i="9"/>
  <c r="Q15" i="1"/>
  <c r="S16" i="9" l="1"/>
  <c r="Q32" i="1"/>
  <c r="Q21" i="1"/>
  <c r="Q35" i="1"/>
  <c r="Q26" i="1"/>
  <c r="Q33" i="1"/>
  <c r="Q37" i="1"/>
  <c r="Q23" i="1"/>
  <c r="Q18" i="1"/>
  <c r="Q25" i="1"/>
  <c r="Q19" i="1"/>
  <c r="Q27" i="1"/>
  <c r="Q28" i="1"/>
  <c r="Q36" i="1"/>
  <c r="Q34" i="1"/>
  <c r="Q22" i="1"/>
  <c r="Q31" i="1"/>
  <c r="Q30" i="1"/>
  <c r="Q20" i="1"/>
  <c r="Q16" i="1"/>
  <c r="Q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<sst xmlns="http://schemas.openxmlformats.org/spreadsheetml/2006/main" count="582" uniqueCount="298">
  <si>
    <t>Fast honorar</t>
  </si>
  <si>
    <t>Personlige oplysninger</t>
  </si>
  <si>
    <t>Fulde navn</t>
  </si>
  <si>
    <t>CPR nr</t>
  </si>
  <si>
    <t>Adresse</t>
  </si>
  <si>
    <t>Postnummer og by</t>
  </si>
  <si>
    <t>E-mail eller telefonnummer</t>
  </si>
  <si>
    <t>Kontonr</t>
  </si>
  <si>
    <t>Politisk hverv</t>
  </si>
  <si>
    <t>Bestyrelse/Udvalg</t>
  </si>
  <si>
    <t>Formål</t>
  </si>
  <si>
    <t>Beskrivelse</t>
  </si>
  <si>
    <t>Periode</t>
  </si>
  <si>
    <t>Beløb</t>
  </si>
  <si>
    <t>Kontering - Bestyrelse/udvalg</t>
  </si>
  <si>
    <t>Kontering - Formål</t>
  </si>
  <si>
    <t>Kontering - Bærer</t>
  </si>
  <si>
    <t>Kontering</t>
  </si>
  <si>
    <t>Samlet</t>
  </si>
  <si>
    <t>Honorar efter timer</t>
  </si>
  <si>
    <t>Anders Milhøj</t>
  </si>
  <si>
    <t>Honorar efter time</t>
  </si>
  <si>
    <t>Husk at kontrollere, at timesatsen er rigtig</t>
  </si>
  <si>
    <t>Mødedato</t>
  </si>
  <si>
    <t>Timer</t>
  </si>
  <si>
    <t>Timesats</t>
  </si>
  <si>
    <t>DM Offentlig</t>
  </si>
  <si>
    <t>Medlemsarrangementer</t>
  </si>
  <si>
    <t>Sektor/Bestyrelse</t>
  </si>
  <si>
    <t>Stagingtabel - Fast honorar</t>
  </si>
  <si>
    <t>Stagingtabel - Honorar efter time</t>
  </si>
  <si>
    <t>Sektor/bestyrelse</t>
  </si>
  <si>
    <t>Navn</t>
  </si>
  <si>
    <t>Formål 1</t>
  </si>
  <si>
    <t>nr</t>
  </si>
  <si>
    <t>Nr</t>
  </si>
  <si>
    <t>DM Universitet</t>
  </si>
  <si>
    <t>Sektorbestyrelse</t>
  </si>
  <si>
    <t>DM Prof. Højskoler mv.</t>
  </si>
  <si>
    <t>Andet</t>
  </si>
  <si>
    <t>Medlemsrettet/politisk kommunikation</t>
  </si>
  <si>
    <t>DM Privat</t>
  </si>
  <si>
    <t>RAR/Vækstrådet</t>
  </si>
  <si>
    <t>DM Studerende</t>
  </si>
  <si>
    <t>Uddannelsespolitisk udvalg</t>
  </si>
  <si>
    <t>DM Pensionist</t>
  </si>
  <si>
    <t>Offentlig overenskomstudvalg</t>
  </si>
  <si>
    <t>DM Selvstændig</t>
  </si>
  <si>
    <t>Beskæftigelsesudvalg</t>
  </si>
  <si>
    <t>DM Leder</t>
  </si>
  <si>
    <t>Privat overenskomstudvalg</t>
  </si>
  <si>
    <t>DM Civilsamfund</t>
  </si>
  <si>
    <t>Arbejdsmiljøudvalg</t>
  </si>
  <si>
    <t>DM Kultur og Medier</t>
  </si>
  <si>
    <t>DM Kommunikation</t>
  </si>
  <si>
    <t>Klagenævn</t>
  </si>
  <si>
    <t>HB Udvalg</t>
  </si>
  <si>
    <t>HB &amp; FU</t>
  </si>
  <si>
    <t>Internationalt udvalg</t>
  </si>
  <si>
    <t>Forperson</t>
  </si>
  <si>
    <t>Møder</t>
  </si>
  <si>
    <t>Hovedbestyrelse</t>
  </si>
  <si>
    <t>Valg og afstemninger</t>
  </si>
  <si>
    <t>Kongres</t>
  </si>
  <si>
    <t>Særbevillinger</t>
  </si>
  <si>
    <t>Kontingenter</t>
  </si>
  <si>
    <t>Kompetenceudvikling</t>
  </si>
  <si>
    <t>Betegnelse</t>
  </si>
  <si>
    <t>Dimensionsværdi</t>
  </si>
  <si>
    <t>Christian Volmer Nielsen</t>
  </si>
  <si>
    <t>Gertrud Knudsen</t>
  </si>
  <si>
    <t>Anna Esbjørn</t>
  </si>
  <si>
    <t>Bo Degnbol Nielsen</t>
  </si>
  <si>
    <t>Karen Timmermann</t>
  </si>
  <si>
    <t>Lars Delfs Mortensen</t>
  </si>
  <si>
    <t>Thorbjørn Søndergaard</t>
  </si>
  <si>
    <t>Marie-Louise Bengtsson</t>
  </si>
  <si>
    <t>Nikoline Dohm Lauridsen</t>
  </si>
  <si>
    <t>Tine Weirsøe</t>
  </si>
  <si>
    <t>Andreas Kinch Jensen</t>
  </si>
  <si>
    <t>Pernille Hertel</t>
  </si>
  <si>
    <t>Peter Setoft</t>
  </si>
  <si>
    <t>Ole Sejer Iversen</t>
  </si>
  <si>
    <t>Mathias Hedegaard</t>
  </si>
  <si>
    <t>Julie Lykke Madsen</t>
  </si>
  <si>
    <t>Daniel Ackey</t>
  </si>
  <si>
    <t>Christina Kjærby</t>
  </si>
  <si>
    <t>Philip Kierstein Kjærside</t>
  </si>
  <si>
    <t>Ida Astrup Andersen</t>
  </si>
  <si>
    <t>Jakob Tranberg Boltau</t>
  </si>
  <si>
    <t>Thomas Vallentin</t>
  </si>
  <si>
    <t>Line Kragelund</t>
  </si>
  <si>
    <t>Olav W. Bertelsen</t>
  </si>
  <si>
    <t>Janne Gleerup</t>
  </si>
  <si>
    <t>Brian Arly Jacobsen</t>
  </si>
  <si>
    <t>Christian Tang Lystbæk</t>
  </si>
  <si>
    <t>Steen Vang Petersen</t>
  </si>
  <si>
    <t>Susanne Mossin</t>
  </si>
  <si>
    <t>Marie Lund</t>
  </si>
  <si>
    <t>Hanne Jørndrup</t>
  </si>
  <si>
    <t>Mette Dyrdal</t>
  </si>
  <si>
    <t>Peter Waaben Thulstrup</t>
  </si>
  <si>
    <t>Bjørg Kjær</t>
  </si>
  <si>
    <t>Anne Magnussen</t>
  </si>
  <si>
    <t>Anders Hay-Schmidt</t>
  </si>
  <si>
    <t>Malene Hvid</t>
  </si>
  <si>
    <t>Peter Christian Bugge</t>
  </si>
  <si>
    <t>Bersant Hobdari</t>
  </si>
  <si>
    <t>Lotte Lauritzen</t>
  </si>
  <si>
    <t>Steen Henrik Møller</t>
  </si>
  <si>
    <t>Peter Funch</t>
  </si>
  <si>
    <t>Louise Ejgod Hansen</t>
  </si>
  <si>
    <t>Anders Sybrandt Hansen</t>
  </si>
  <si>
    <t>Tommy Dalegaard</t>
  </si>
  <si>
    <t>Anders Henning Simonsen</t>
  </si>
  <si>
    <t>Helle Waagner</t>
  </si>
  <si>
    <t>Inge Regnarsson</t>
  </si>
  <si>
    <t>Jens Eistrup</t>
  </si>
  <si>
    <t>Erik Aagaard Lomstein</t>
  </si>
  <si>
    <t>Helle Juel Johansen</t>
  </si>
  <si>
    <t>Käte Thaisen Akselsen</t>
  </si>
  <si>
    <t>Torben Bjerre</t>
  </si>
  <si>
    <t>Lene Bejer Damgaard</t>
  </si>
  <si>
    <t>Niels Anders Illemann Petersen</t>
  </si>
  <si>
    <t>Mette Damgaard Jørgensen</t>
  </si>
  <si>
    <t>Naia Wienmann Hawes</t>
  </si>
  <si>
    <t>Jens Brauchli Jensen</t>
  </si>
  <si>
    <t>Lars Trap-Jensen</t>
  </si>
  <si>
    <t>Kent Laursen</t>
  </si>
  <si>
    <t>Kell Sønnichsen</t>
  </si>
  <si>
    <t>Vibeke K. Christensen</t>
  </si>
  <si>
    <t>Anders Dalsager</t>
  </si>
  <si>
    <t>Mette Sejerup Rasmussen</t>
  </si>
  <si>
    <t>Nynne M. Christensen</t>
  </si>
  <si>
    <t>Karina Heuer Bach</t>
  </si>
  <si>
    <t>Margit Johansen</t>
  </si>
  <si>
    <t>Lis Kræmmer</t>
  </si>
  <si>
    <t>Marlene Kongsted</t>
  </si>
  <si>
    <t>Andreas Bech</t>
  </si>
  <si>
    <t>Sune Bach</t>
  </si>
  <si>
    <t>Henrik Steffensen Bach</t>
  </si>
  <si>
    <t>Britt Vodstrup Andersen</t>
  </si>
  <si>
    <t>Morten Vikær Hermansen</t>
  </si>
  <si>
    <t>Marie Rahr Kruse Østerholt</t>
  </si>
  <si>
    <t>Vicky Garland Lorentzen</t>
  </si>
  <si>
    <t>Ole Kruskov Gregersen</t>
  </si>
  <si>
    <t>Helena Elisabeth Christensen</t>
  </si>
  <si>
    <t>Thorbjørn Nørgård</t>
  </si>
  <si>
    <t>Jan Olof Christian Nehlin</t>
  </si>
  <si>
    <t>Jette Emborg Nielsen</t>
  </si>
  <si>
    <t>Nina Hendel</t>
  </si>
  <si>
    <t>Julia Bjerre Hunt</t>
  </si>
  <si>
    <t>Lotte Bjerrum Køie</t>
  </si>
  <si>
    <t>Pernille Grue</t>
  </si>
  <si>
    <t>Jeppe Lange</t>
  </si>
  <si>
    <t>Trine Sofie Nielsen</t>
  </si>
  <si>
    <t>Sven Aldenryd</t>
  </si>
  <si>
    <t>Nina Marie Hoff</t>
  </si>
  <si>
    <t>Martin Ranzau Jensen</t>
  </si>
  <si>
    <t>Anna Sahner Ockelmann</t>
  </si>
  <si>
    <t>Malthe Bækbo Vestergaard</t>
  </si>
  <si>
    <t>Oliver Toft Henriksen</t>
  </si>
  <si>
    <t>Nanna Lindgren Braunstein</t>
  </si>
  <si>
    <t>Rikard Elefsen Frølund Jensen</t>
  </si>
  <si>
    <t>Mathilde Benedikte Bolt</t>
  </si>
  <si>
    <t>Henry Salomon Blachman</t>
  </si>
  <si>
    <t>Anders Rørby Krasilnikoff</t>
  </si>
  <si>
    <t>Nadja Ward Pallesen</t>
  </si>
  <si>
    <t>Helle Idland</t>
  </si>
  <si>
    <t>Leah Løffler</t>
  </si>
  <si>
    <t>Kasper Uldahl Bergstrøm</t>
  </si>
  <si>
    <t>Taina Hvidlykke</t>
  </si>
  <si>
    <t>Mia Vinkelman</t>
  </si>
  <si>
    <t>Christian Uldall Eiming</t>
  </si>
  <si>
    <t>Synne Alexandra Ravn</t>
  </si>
  <si>
    <t>Nina Hallgren Steinrud</t>
  </si>
  <si>
    <t>Anne-Mette Wehmüller</t>
  </si>
  <si>
    <t>Lene M. Krabbesmark</t>
  </si>
  <si>
    <t>Mikkel Bohm</t>
  </si>
  <si>
    <t>Pernille Agerbæk</t>
  </si>
  <si>
    <t>Pernille Maren Jøndrup</t>
  </si>
  <si>
    <t>Thomas Christian Steffensen</t>
  </si>
  <si>
    <t>Ditte Louise Weldingh</t>
  </si>
  <si>
    <t>Mette Bielefeldt Bruun</t>
  </si>
  <si>
    <t>Peter Taws Tom-Petersen</t>
  </si>
  <si>
    <t>Mikael Sorknæs</t>
  </si>
  <si>
    <t>Idahella Hyldgaard Bacher</t>
  </si>
  <si>
    <t>Maya Elise Filskov</t>
  </si>
  <si>
    <t>Andreas Beck Kronborg</t>
  </si>
  <si>
    <t>Lea Trier Krøll</t>
  </si>
  <si>
    <t>Morten Hofmann Rytter</t>
  </si>
  <si>
    <t>Joan Bentzen</t>
  </si>
  <si>
    <t>Kirstine Josephine Wambui Mundia Mandrup Pedersen</t>
  </si>
  <si>
    <t>Kristian Bruun Andersen</t>
  </si>
  <si>
    <t>Mette Winding Top</t>
  </si>
  <si>
    <t>Troels Broberg Carlander</t>
  </si>
  <si>
    <t>Signe Tolstrup Mathiasen</t>
  </si>
  <si>
    <t>Kamma Overgaard Hansen</t>
  </si>
  <si>
    <t>Kamilla Jensen Husen</t>
  </si>
  <si>
    <t>Katja Sønder Tuxen</t>
  </si>
  <si>
    <t>Nicklas Hilding Andersen</t>
  </si>
  <si>
    <t>Søren Stubkjær Egebo</t>
  </si>
  <si>
    <t>Frederik Hertel</t>
  </si>
  <si>
    <t>Vibe Maria Martens</t>
  </si>
  <si>
    <t>Tine Segel</t>
  </si>
  <si>
    <t>Johanne Pasgaard</t>
  </si>
  <si>
    <t>Pia Nyberg</t>
  </si>
  <si>
    <t>Pernille Thoustrup Jensen</t>
  </si>
  <si>
    <t>Laurits Borberg</t>
  </si>
  <si>
    <t>Michael Bank Christoffersen</t>
  </si>
  <si>
    <t>Jacob Holm Krogsøre Billum</t>
  </si>
  <si>
    <t>Martin Schmidt-Nielsen</t>
  </si>
  <si>
    <t>Camilla Uldal</t>
  </si>
  <si>
    <t>Eva Trein Nielsen</t>
  </si>
  <si>
    <t>Charlotte Strihd Christensen</t>
  </si>
  <si>
    <t>Casper Hennie</t>
  </si>
  <si>
    <t>Cathrine Holm-Nielsen</t>
  </si>
  <si>
    <t>Christina Hjortshøj</t>
  </si>
  <si>
    <t>Stine Wagner</t>
  </si>
  <si>
    <t>Jakob Dahl Klausen</t>
  </si>
  <si>
    <t>Katrine Rudbeck Japsen</t>
  </si>
  <si>
    <t>Thomas Odby</t>
  </si>
  <si>
    <t>David Lose</t>
  </si>
  <si>
    <t>Astrid Dalum</t>
  </si>
  <si>
    <t>Maiken Møller</t>
  </si>
  <si>
    <t>paytypecode</t>
  </si>
  <si>
    <t>units</t>
  </si>
  <si>
    <t>rate</t>
  </si>
  <si>
    <t>(tom)</t>
  </si>
  <si>
    <t>Employeeeploymentcode</t>
  </si>
  <si>
    <t xml:space="preserve">Med nr. </t>
  </si>
  <si>
    <t>60014</t>
  </si>
  <si>
    <t>60016</t>
  </si>
  <si>
    <t>60011</t>
  </si>
  <si>
    <t>60005</t>
  </si>
  <si>
    <t>9009</t>
  </si>
  <si>
    <t>60019</t>
  </si>
  <si>
    <t>9004</t>
  </si>
  <si>
    <t>9007</t>
  </si>
  <si>
    <t>9000</t>
  </si>
  <si>
    <t>9006</t>
  </si>
  <si>
    <t>9016</t>
  </si>
  <si>
    <t>9017</t>
  </si>
  <si>
    <t>60012</t>
  </si>
  <si>
    <t>60819</t>
  </si>
  <si>
    <t>9010</t>
  </si>
  <si>
    <t>60027</t>
  </si>
  <si>
    <t>60025</t>
  </si>
  <si>
    <t>60028</t>
  </si>
  <si>
    <t>60026</t>
  </si>
  <si>
    <t>60731</t>
  </si>
  <si>
    <t>5003</t>
  </si>
  <si>
    <t>62124</t>
  </si>
  <si>
    <t>60000</t>
  </si>
  <si>
    <t>60010</t>
  </si>
  <si>
    <t>60018</t>
  </si>
  <si>
    <t>62121</t>
  </si>
  <si>
    <t>60031</t>
  </si>
  <si>
    <t>60021</t>
  </si>
  <si>
    <t>60029</t>
  </si>
  <si>
    <t>60017</t>
  </si>
  <si>
    <t>60030</t>
  </si>
  <si>
    <t>9001</t>
  </si>
  <si>
    <t>9003</t>
  </si>
  <si>
    <t>9005</t>
  </si>
  <si>
    <t>9018</t>
  </si>
  <si>
    <t>60024</t>
  </si>
  <si>
    <t>9019</t>
  </si>
  <si>
    <t>9008</t>
  </si>
  <si>
    <t>60009</t>
  </si>
  <si>
    <t>60035</t>
  </si>
  <si>
    <t>60703</t>
  </si>
  <si>
    <t>60002</t>
  </si>
  <si>
    <t>60886</t>
  </si>
  <si>
    <t>60007</t>
  </si>
  <si>
    <t>60013</t>
  </si>
  <si>
    <t>60891</t>
  </si>
  <si>
    <t>600004</t>
  </si>
  <si>
    <t>60898</t>
  </si>
  <si>
    <t>9020</t>
  </si>
  <si>
    <t>60020</t>
  </si>
  <si>
    <t>5002</t>
  </si>
  <si>
    <t>60502</t>
  </si>
  <si>
    <t>60503</t>
  </si>
  <si>
    <t>60504</t>
  </si>
  <si>
    <t>60505</t>
  </si>
  <si>
    <t>60506</t>
  </si>
  <si>
    <t>60507</t>
  </si>
  <si>
    <t>60508</t>
  </si>
  <si>
    <t>60023</t>
  </si>
  <si>
    <t>DSL Bestyrelse</t>
  </si>
  <si>
    <t>Fagbevægelsens Hovedorganisation (FH)</t>
  </si>
  <si>
    <t>N/A</t>
  </si>
  <si>
    <t>DSL Underforening</t>
  </si>
  <si>
    <t>blabla½</t>
  </si>
  <si>
    <t>Tet</t>
  </si>
  <si>
    <t>BESKR_FEJL</t>
  </si>
  <si>
    <t>Udfyld navn her hvis det ikke findes på listen (Vælg "Andet" i liste og skriv 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</si>
</sst>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r.&quot;_-;\-* #,##0.00\ &quot;kr.&quot;_-;_-* &quot;-&quot;??\ &quot;kr.&quot;_-;_-@_-"/>
    <numFmt numFmtId="164" formatCode="_-* #,##0\ &quot;kr.&quot;_-;\-* #,##0\ &quot;kr.&quot;_-;_-* &quot;-&quot;??\ &quot;kr.&quot;_-;_-@_-"/>
    <numFmt numFmtId="165" formatCode="#,##0\ &quot;kr.&quot;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0" fillId="3" borderId="0" xfId="0" applyFill="1"/>
    <xf numFmtId="0" fontId="2" fillId="0" borderId="0" xfId="0" applyFont="1"/>
    <xf numFmtId="0" fontId="0" fillId="0" borderId="2" xfId="0" applyBorder="1"/>
    <xf numFmtId="0" fontId="0" fillId="2" borderId="2" xfId="0" applyFill="1" applyBorder="1"/>
    <xf numFmtId="0" fontId="2" fillId="2" borderId="2" xfId="0" applyFont="1" applyFill="1" applyBorder="1"/>
    <xf numFmtId="44" fontId="2" fillId="2" borderId="2" xfId="1" applyFont="1" applyFill="1" applyBorder="1"/>
    <xf numFmtId="164" fontId="0" fillId="0" borderId="2" xfId="1" applyNumberFormat="1" applyFont="1" applyBorder="1"/>
    <xf numFmtId="49" fontId="0" fillId="6" borderId="4" xfId="0" applyNumberFormat="1" applyFill="1" applyBorder="1" applyAlignment="1">
      <alignment horizontal="left"/>
    </xf>
    <xf numFmtId="49" fontId="0" fillId="0" borderId="4" xfId="0" applyNumberFormat="1" applyBorder="1" applyAlignment="1">
      <alignment horizontal="left"/>
    </xf>
    <xf numFmtId="0" fontId="0" fillId="2" borderId="0" xfId="0" applyFill="1"/>
    <xf numFmtId="0" fontId="0" fillId="0" borderId="2" xfId="1" applyNumberFormat="1" applyFont="1" applyBorder="1"/>
    <xf numFmtId="0" fontId="0" fillId="0" borderId="0" xfId="0" pivotButton="1"/>
    <xf numFmtId="0" fontId="1" fillId="3" borderId="0" xfId="0" applyFont="1" applyFill="1" applyAlignment="1">
      <alignment vertical="center"/>
    </xf>
    <xf numFmtId="0" fontId="1" fillId="4" borderId="1" xfId="0" applyFont="1" applyFill="1" applyBorder="1" applyAlignment="1">
      <alignment horizontal="center"/>
    </xf>
    <xf numFmtId="164" fontId="0" fillId="0" borderId="0" xfId="0" applyNumberFormat="1"/>
    <xf numFmtId="0" fontId="0" fillId="0" borderId="3" xfId="0" applyBorder="1"/>
    <xf numFmtId="0" fontId="0" fillId="7" borderId="2" xfId="0" applyFill="1" applyBorder="1"/>
    <xf numFmtId="0" fontId="0" fillId="7" borderId="3" xfId="0" applyFill="1" applyBorder="1"/>
    <xf numFmtId="0" fontId="0" fillId="8" borderId="2" xfId="0" applyFill="1" applyBorder="1"/>
    <xf numFmtId="0" fontId="1" fillId="5" borderId="1" xfId="0" applyFont="1" applyFill="1" applyBorder="1"/>
    <xf numFmtId="0" fontId="3" fillId="9" borderId="0" xfId="0" applyFont="1" applyFill="1"/>
    <xf numFmtId="0" fontId="0" fillId="9" borderId="0" xfId="0" applyFill="1"/>
    <xf numFmtId="0" fontId="5" fillId="9" borderId="0" xfId="0" applyFont="1" applyFill="1"/>
    <xf numFmtId="0" fontId="3" fillId="10" borderId="0" xfId="0" applyFont="1" applyFill="1"/>
    <xf numFmtId="0" fontId="0" fillId="10" borderId="0" xfId="0" applyFill="1"/>
    <xf numFmtId="0" fontId="1" fillId="10" borderId="2" xfId="0" applyFont="1" applyFill="1" applyBorder="1"/>
    <xf numFmtId="164" fontId="1" fillId="10" borderId="2" xfId="1" applyNumberFormat="1" applyFont="1" applyFill="1" applyBorder="1"/>
    <xf numFmtId="0" fontId="1" fillId="10" borderId="0" xfId="0" applyFont="1" applyFill="1"/>
    <xf numFmtId="0" fontId="1" fillId="9" borderId="0" xfId="0" applyFont="1" applyFill="1"/>
    <xf numFmtId="0" fontId="2" fillId="0" borderId="5" xfId="0" applyFont="1" applyBorder="1"/>
    <xf numFmtId="49" fontId="0" fillId="6" borderId="0" xfId="0" applyNumberFormat="1" applyFill="1" applyAlignment="1">
      <alignment horizontal="left"/>
    </xf>
    <xf numFmtId="49" fontId="0" fillId="0" borderId="0" xfId="0" applyNumberFormat="1" applyAlignment="1">
      <alignment horizontal="left"/>
    </xf>
    <xf numFmtId="0" fontId="1" fillId="11" borderId="0" xfId="0" applyFont="1" applyFill="1" applyAlignment="1">
      <alignment horizontal="center" vertical="center"/>
    </xf>
    <xf numFmtId="0" fontId="0" fillId="11" borderId="0" xfId="0" applyFill="1"/>
    <xf numFmtId="164" fontId="1" fillId="11" borderId="2" xfId="1" applyNumberFormat="1" applyFont="1" applyFill="1" applyBorder="1"/>
    <xf numFmtId="0" fontId="1" fillId="11" borderId="2" xfId="1" applyNumberFormat="1" applyFont="1" applyFill="1" applyBorder="1"/>
    <xf numFmtId="0" fontId="0" fillId="0" borderId="2" xfId="1" applyNumberFormat="1" applyFont="1" applyBorder="1" applyAlignment="1">
      <alignment horizontal="right"/>
    </xf>
    <xf numFmtId="49" fontId="0" fillId="0" borderId="2" xfId="0" applyNumberFormat="1" applyBorder="1"/>
    <xf numFmtId="14" fontId="0" fillId="0" borderId="2" xfId="0" applyNumberFormat="1" applyBorder="1"/>
    <xf numFmtId="165" fontId="0" fillId="0" borderId="2" xfId="0" applyNumberFormat="1" applyBorder="1"/>
    <xf numFmtId="0" fontId="0" fillId="0" borderId="6" xfId="0" applyBorder="1"/>
    <xf numFmtId="0" fontId="0" fillId="0" borderId="7" xfId="0" applyBorder="1"/>
    <xf numFmtId="0" fontId="0" fillId="12" borderId="3" xfId="0" applyFill="1" applyBorder="1"/>
    <xf numFmtId="164" fontId="1" fillId="9" borderId="2" xfId="1" applyNumberFormat="1" applyFont="1" applyFill="1" applyBorder="1"/>
    <xf numFmtId="0" fontId="1" fillId="9" borderId="2" xfId="0" applyFont="1" applyFill="1" applyBorder="1"/>
    <xf numFmtId="0" fontId="5" fillId="10" borderId="0" xfId="0" applyFont="1" applyFill="1"/>
    <xf numFmtId="0" fontId="6" fillId="0" borderId="2" xfId="0" applyFont="1" applyBorder="1" applyAlignment="1">
      <alignment vertical="center"/>
    </xf>
    <xf numFmtId="0" fontId="1" fillId="10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</cellXfs>
  <cellStyles count="2">
    <cellStyle name="Normal" xfId="0" builtinId="0"/>
    <cellStyle name="Valuta" xfId="1" builtinId="4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microsoft.com/office/2017/06/relationships/rdRichValue" Target="richData/rdrichvalu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</xdr:row>
      <xdr:rowOff>85724</xdr:rowOff>
    </xdr:from>
    <xdr:to>
      <xdr:col>21</xdr:col>
      <xdr:colOff>76200</xdr:colOff>
      <xdr:row>11</xdr:row>
      <xdr:rowOff>163710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8D2A6759-D6D4-D22C-D080-FAB2A7D1547F}"/>
            </a:ext>
          </a:extLst>
        </xdr:cNvPr>
        <xdr:cNvSpPr txBox="1"/>
      </xdr:nvSpPr>
      <xdr:spPr>
        <a:xfrm>
          <a:off x="390525" y="472677"/>
          <a:ext cx="12499777" cy="1819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600" b="1"/>
            <a:t>Blanket til udfyldelse</a:t>
          </a:r>
          <a:r>
            <a:rPr lang="da-DK" sz="1600" b="1" baseline="0"/>
            <a:t> af honorar for medlemsvalgte i DM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Ved udfyldelse af blanket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a-DK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skal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både  stamoplysninger og honorar udfyldes.</a:t>
          </a:r>
          <a:endParaRPr lang="da-DK">
            <a:effectLst/>
          </a:endParaRPr>
        </a:p>
        <a:p>
          <a:r>
            <a:rPr lang="da-DK" sz="1100" baseline="0"/>
            <a:t>Honorar udbetales kvartalvis i henholdvis marts, juni, september og december med dispositionsdato den 20. i måneden og indsættes på din NEM konto.</a:t>
          </a:r>
        </a:p>
        <a:p>
          <a:r>
            <a:rPr lang="da-DK" sz="1100" baseline="0"/>
            <a:t>Honorarbilaget skal indsendes senest den 9. i den pågældende måned til loen@dm.dk.</a:t>
          </a:r>
        </a:p>
        <a:p>
          <a:r>
            <a:rPr lang="da-DK" sz="1100" baseline="0"/>
            <a:t>Honorar beskattes efter helt almindelige beskatningsregler som A-indkomst.</a:t>
          </a:r>
        </a:p>
        <a:p>
          <a:endParaRPr lang="da-DK" sz="1100" baseline="0"/>
        </a:p>
        <a:p>
          <a:r>
            <a:rPr lang="da-DK" sz="1100" baseline="0">
              <a:solidFill>
                <a:schemeClr val="tx1"/>
              </a:solidFill>
            </a:rPr>
            <a:t>Hvis honoraret </a:t>
          </a:r>
          <a:r>
            <a:rPr lang="da-DK" sz="1100" strike="noStrike" baseline="0">
              <a:solidFill>
                <a:schemeClr val="tx1"/>
              </a:solidFill>
            </a:rPr>
            <a:t>er et fast beløb</a:t>
          </a:r>
          <a:r>
            <a:rPr lang="da-DK" sz="1100" baseline="0">
              <a:solidFill>
                <a:schemeClr val="tx1"/>
              </a:solidFill>
            </a:rPr>
            <a:t>, skal formular udfyldes på fanen "Fast honorar". </a:t>
          </a:r>
        </a:p>
        <a:p>
          <a:r>
            <a:rPr lang="da-DK" sz="1100" baseline="0">
              <a:solidFill>
                <a:schemeClr val="tx1"/>
              </a:solidFill>
            </a:rPr>
            <a:t>Hvis honorar udbetales </a:t>
          </a:r>
          <a:r>
            <a:rPr lang="da-DK" sz="1100" strike="noStrike" baseline="0">
              <a:solidFill>
                <a:schemeClr val="tx1"/>
              </a:solidFill>
            </a:rPr>
            <a:t>pr. </a:t>
          </a:r>
          <a:r>
            <a:rPr lang="da-DK" sz="1100" baseline="0">
              <a:solidFill>
                <a:schemeClr val="tx1"/>
              </a:solidFill>
            </a:rPr>
            <a:t>time, skal fomular udfyldes på fanen "Honorar </a:t>
          </a:r>
          <a:r>
            <a:rPr lang="da-DK" sz="1100" strike="noStrike" baseline="0">
              <a:solidFill>
                <a:schemeClr val="tx1"/>
              </a:solidFill>
            </a:rPr>
            <a:t>pr. </a:t>
          </a:r>
          <a:r>
            <a:rPr lang="da-DK" sz="1100" baseline="0">
              <a:solidFill>
                <a:schemeClr val="tx1"/>
              </a:solidFill>
            </a:rPr>
            <a:t>time".</a:t>
          </a:r>
        </a:p>
        <a:p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 kan navigere til fanerne nederst i vinduet</a:t>
          </a:r>
          <a:endParaRPr lang="da-DK" sz="1100" baseline="0">
            <a:solidFill>
              <a:schemeClr val="tx1"/>
            </a:solidFill>
          </a:endParaRPr>
        </a:p>
        <a:p>
          <a:endParaRPr lang="da-DK">
            <a:effectLst/>
          </a:endParaRPr>
        </a:p>
        <a:p>
          <a:endParaRPr lang="da-DK" sz="1100" baseline="0">
            <a:solidFill>
              <a:schemeClr val="tx1"/>
            </a:solidFill>
          </a:endParaRPr>
        </a:p>
        <a:p>
          <a:endParaRPr lang="da-DK" sz="1100" baseline="0"/>
        </a:p>
        <a:p>
          <a:endParaRPr lang="da-DK" sz="1100" baseline="0"/>
        </a:p>
        <a:p>
          <a:endParaRPr lang="da-DK" sz="1100" baseline="0"/>
        </a:p>
        <a:p>
          <a:endParaRPr lang="da-DK" sz="1100" baseline="0"/>
        </a:p>
        <a:p>
          <a:endParaRPr lang="da-DK" sz="1100" b="1"/>
        </a:p>
        <a:p>
          <a:endParaRPr lang="da-DK" sz="1100" b="1"/>
        </a:p>
        <a:p>
          <a:endParaRPr lang="da-DK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153294</xdr:colOff>
      <xdr:row>11</xdr:row>
      <xdr:rowOff>29765</xdr:rowOff>
    </xdr:from>
    <xdr:to>
      <xdr:col>4</xdr:col>
      <xdr:colOff>471785</xdr:colOff>
      <xdr:row>25</xdr:row>
      <xdr:rowOff>107158</xdr:rowOff>
    </xdr:to>
    <xdr:cxnSp macro="">
      <xdr:nvCxnSpPr>
        <xdr:cNvPr id="5" name="Forbindelse: vinklet 4">
          <a:extLst>
            <a:ext uri="{FF2B5EF4-FFF2-40B4-BE49-F238E27FC236}">
              <a16:creationId xmlns:a16="http://schemas.microsoft.com/office/drawing/2014/main" id="{FBDA9742-63C0-884D-847D-3CA9556DD031}"/>
            </a:ext>
          </a:extLst>
        </xdr:cNvPr>
        <xdr:cNvCxnSpPr/>
      </xdr:nvCxnSpPr>
      <xdr:spPr>
        <a:xfrm rot="16200000" flipH="1">
          <a:off x="1360288" y="3391794"/>
          <a:ext cx="2786065" cy="318491"/>
        </a:xfrm>
        <a:prstGeom prst="bentConnector3">
          <a:avLst>
            <a:gd name="adj1" fmla="val 50000"/>
          </a:avLst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59532</xdr:colOff>
      <xdr:row>11</xdr:row>
      <xdr:rowOff>8932</xdr:rowOff>
    </xdr:from>
    <xdr:to>
      <xdr:col>3</xdr:col>
      <xdr:colOff>398860</xdr:colOff>
      <xdr:row>25</xdr:row>
      <xdr:rowOff>92273</xdr:rowOff>
    </xdr:to>
    <xdr:cxnSp macro="">
      <xdr:nvCxnSpPr>
        <xdr:cNvPr id="8" name="Forbindelse: vinklet 7">
          <a:extLst>
            <a:ext uri="{FF2B5EF4-FFF2-40B4-BE49-F238E27FC236}">
              <a16:creationId xmlns:a16="http://schemas.microsoft.com/office/drawing/2014/main" id="{2FAA243A-B736-1D19-3CD3-D57182F0FE29}"/>
            </a:ext>
          </a:extLst>
        </xdr:cNvPr>
        <xdr:cNvCxnSpPr/>
      </xdr:nvCxnSpPr>
      <xdr:spPr>
        <a:xfrm rot="5400000">
          <a:off x="663775" y="3363517"/>
          <a:ext cx="2792013" cy="339328"/>
        </a:xfrm>
        <a:prstGeom prst="bentConnector3">
          <a:avLst>
            <a:gd name="adj1" fmla="val 50000"/>
          </a:avLst>
        </a:prstGeom>
        <a:ln>
          <a:solidFill>
            <a:srgbClr val="C0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ers Rønn Bender" refreshedDate="45896.61963483796" createdVersion="8" refreshedVersion="8" minRefreshableVersion="3" recordCount="23" xr:uid="{90C2277C-B2BA-4C8B-B78D-061DFE02B933}">
  <cacheSource type="worksheet">
    <worksheetSource ref="H14:Q37" sheet="Fast honorar"/>
  </cacheSource>
  <cacheFields count="10">
    <cacheField name="Beløb" numFmtId="164">
      <sharedItems containsString="0" containsBlank="1" containsNumber="1" containsInteger="1" minValue="300" maxValue="3000" count="5">
        <n v="300"/>
        <n v="1000"/>
        <m/>
        <n v="3000" u="1"/>
        <n v="400" u="1"/>
      </sharedItems>
    </cacheField>
    <cacheField name="units" numFmtId="164">
      <sharedItems containsNonDate="0" containsString="0" containsBlank="1" containsNumber="1" containsInteger="1" minValue="0" maxValue="0" count="2">
        <m/>
        <n v="0" u="1"/>
      </sharedItems>
    </cacheField>
    <cacheField name="rate" numFmtId="164">
      <sharedItems containsNonDate="0" containsString="0" containsBlank="1" containsNumber="1" containsInteger="1" minValue="0" maxValue="0" count="2">
        <m/>
        <n v="0" u="1"/>
      </sharedItems>
    </cacheField>
    <cacheField name="paytypecode" numFmtId="0">
      <sharedItems containsMixedTypes="1" containsNumber="1" containsInteger="1" minValue="300" maxValue="2010" count="3">
        <n v="2010"/>
        <s v=""/>
        <n v="300" u="1"/>
      </sharedItems>
    </cacheField>
    <cacheField name="Employeeeploymentcode" numFmtId="0">
      <sharedItems containsMixedTypes="1" containsNumber="1" containsInteger="1" minValue="0" maxValue="895005" count="4">
        <s v="60505"/>
        <s v=""/>
        <n v="895005" u="1"/>
        <n v="0" u="1"/>
      </sharedItems>
    </cacheField>
    <cacheField name="Beskrivelse" numFmtId="0">
      <sharedItems containsMixedTypes="1" containsNumber="1" containsInteger="1" minValue="0" maxValue="0" count="4">
        <s v="blabla½"/>
        <s v="Tet"/>
        <s v=""/>
        <n v="0" u="1"/>
      </sharedItems>
    </cacheField>
    <cacheField name="Kontering - Bestyrelse/udvalg" numFmtId="0">
      <sharedItems containsMixedTypes="1" containsNumber="1" containsInteger="1" minValue="711" maxValue="895" count="7">
        <n v="830"/>
        <n v="840"/>
        <s v=""/>
        <n v="812" u="1"/>
        <n v="711" u="1"/>
        <n v="720" u="1"/>
        <n v="895" u="1"/>
      </sharedItems>
    </cacheField>
    <cacheField name="Kontering - Formål" numFmtId="0">
      <sharedItems containsMixedTypes="1" containsNumber="1" containsInteger="1" minValue="1301" maxValue="2305" count="6">
        <n v="2305"/>
        <n v="1501"/>
        <s v=""/>
        <n v="1301" u="1"/>
        <n v="1603" u="1"/>
        <n v="2103" u="1"/>
      </sharedItems>
    </cacheField>
    <cacheField name="Kontering - Bærer" numFmtId="0">
      <sharedItems containsMixedTypes="1" containsNumber="1" containsInteger="1" minValue="814008" maxValue="895005" count="3">
        <n v="895005"/>
        <s v=""/>
        <n v="814008" u="1"/>
      </sharedItems>
    </cacheField>
    <cacheField name="Kontering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ers Rønn Bender" refreshedDate="45896.619635416668" createdVersion="8" refreshedVersion="8" minRefreshableVersion="3" recordCount="23" xr:uid="{B8DA646E-6399-4958-AF83-1B7AE7D50A2B}">
  <cacheSource type="worksheet">
    <worksheetSource ref="J14:S37" sheet="Honorar pr time"/>
  </cacheSource>
  <cacheFields count="10">
    <cacheField name="Beløb" numFmtId="164">
      <sharedItems containsMixedTypes="1" containsNumber="1" containsInteger="1" minValue="0" maxValue="4050" count="5">
        <s v=""/>
        <n v="1215" u="1"/>
        <n v="1620" u="1"/>
        <n v="4050" u="1"/>
        <n v="0" u="1"/>
      </sharedItems>
    </cacheField>
    <cacheField name="units" numFmtId="0">
      <sharedItems containsMixedTypes="1" containsNumber="1" containsInteger="1" minValue="0" maxValue="10" count="5">
        <s v=""/>
        <n v="3" u="1"/>
        <n v="4" u="1"/>
        <n v="10" u="1"/>
        <n v="0" u="1"/>
      </sharedItems>
    </cacheField>
    <cacheField name="rate" numFmtId="164">
      <sharedItems containsMixedTypes="1" containsNumber="1" containsInteger="1" minValue="0" maxValue="405" count="3">
        <s v=""/>
        <n v="405" u="1"/>
        <n v="0" u="1"/>
      </sharedItems>
    </cacheField>
    <cacheField name="paytypecode" numFmtId="0">
      <sharedItems containsMixedTypes="1" containsNumber="1" containsInteger="1" minValue="0" maxValue="2010" count="4">
        <s v=""/>
        <n v="2010" u="1"/>
        <n v="0" u="1"/>
        <n v="300" u="1"/>
      </sharedItems>
    </cacheField>
    <cacheField name="Employeeeploymentcode" numFmtId="0">
      <sharedItems containsMixedTypes="1" containsNumber="1" containsInteger="1" minValue="800002" maxValue="811016" count="4">
        <s v=""/>
        <n v="800002" u="1"/>
        <n v="811016" u="1"/>
        <n v="811005" u="1"/>
      </sharedItems>
    </cacheField>
    <cacheField name="Beskrivelse" numFmtId="0">
      <sharedItems containsMixedTypes="1" containsNumber="1" containsInteger="1" minValue="0" maxValue="0" count="2">
        <s v=""/>
        <n v="0" u="1"/>
      </sharedItems>
    </cacheField>
    <cacheField name="Kontering - Bestyrelse/udvalg" numFmtId="0">
      <sharedItems containsMixedTypes="1" containsNumber="1" containsInteger="1" minValue="0" maxValue="895" count="5">
        <s v=""/>
        <n v="812" u="1"/>
        <n v="895" u="1"/>
        <n v="0" u="1"/>
        <n v="820" u="1"/>
      </sharedItems>
    </cacheField>
    <cacheField name="Kontering - Formål" numFmtId="0">
      <sharedItems containsMixedTypes="1" containsNumber="1" containsInteger="1" minValue="1301" maxValue="2110" count="4">
        <s v=""/>
        <n v="1301" u="1"/>
        <n v="1501" u="1"/>
        <n v="2110" u="1"/>
      </sharedItems>
    </cacheField>
    <cacheField name="Kontering - Bærer" numFmtId="0">
      <sharedItems containsMixedTypes="1" containsNumber="1" containsInteger="1" minValue="800002" maxValue="811016" count="5">
        <s v=""/>
        <n v="800006" u="1"/>
        <n v="800002" u="1"/>
        <n v="811016" u="1"/>
        <n v="811005" u="1"/>
      </sharedItems>
    </cacheField>
    <cacheField name="Kontering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x v="0"/>
    <x v="0"/>
    <x v="0"/>
    <x v="0"/>
    <x v="0"/>
    <x v="0"/>
    <x v="0"/>
    <x v="0"/>
    <x v="0"/>
    <s v="830-2305-895005"/>
  </r>
  <r>
    <x v="1"/>
    <x v="0"/>
    <x v="0"/>
    <x v="0"/>
    <x v="0"/>
    <x v="1"/>
    <x v="1"/>
    <x v="1"/>
    <x v="0"/>
    <s v="840-1501-895005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27AF3C-D591-4BF2-9A3D-01029F8CE67D}" name="Pivottabel2" cacheId="0" applyNumberFormats="0" applyBorderFormats="0" applyFontFormats="0" applyPatternFormats="0" applyAlignmentFormats="0" applyWidthHeightFormats="1" dataCaption="Værdier" updatedVersion="8" minRefreshableVersion="3" showDrill="0" useAutoFormatting="1" rowGrandTotals="0" colGrandTotals="0" itemPrintTitles="1" createdVersion="8" indent="0" compact="0" compactData="0" multipleFieldFilters="0">
  <location ref="A1:I4" firstHeaderRow="1" firstDataRow="1" firstDataCol="9"/>
  <pivotFields count="10">
    <pivotField axis="axisRow" compact="0" outline="0" showAll="0" defaultSubtotal="0">
      <items count="5">
        <item x="2"/>
        <item x="0"/>
        <item m="1" x="4"/>
        <item x="1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2"/>
        <item m="1" x="3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5"/>
        <item x="0"/>
        <item m="1" x="6"/>
        <item x="2"/>
        <item m="1" x="3"/>
        <item m="1" x="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3"/>
        <item m="1" x="5"/>
        <item x="0"/>
        <item sd="0" x="2"/>
        <item m="1" x="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4"/>
    <field x="3"/>
    <field x="1"/>
    <field x="2"/>
    <field x="0"/>
    <field x="5"/>
    <field x="6"/>
    <field x="7"/>
    <field x="8"/>
  </rowFields>
  <rowItems count="3">
    <i>
      <x v="2"/>
      <x v="1"/>
      <x v="1"/>
      <x v="1"/>
      <x/>
      <x v="1"/>
      <x v="3"/>
      <x v="3"/>
    </i>
    <i>
      <x v="3"/>
      <x v="2"/>
      <x v="1"/>
      <x v="1"/>
      <x v="1"/>
      <x v="2"/>
      <x v="1"/>
      <x v="2"/>
      <x v="1"/>
    </i>
    <i r="4">
      <x v="3"/>
      <x v="3"/>
      <x v="6"/>
      <x v="5"/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C7BDF1-D2BA-4AE7-A448-7E66CF917E33}" name="Pivottabel1" cacheId="1" applyNumberFormats="0" applyBorderFormats="0" applyFontFormats="0" applyPatternFormats="0" applyAlignmentFormats="0" applyWidthHeightFormats="1" dataCaption="Værdier" updatedVersion="8" minRefreshableVersion="3" showDrill="0" useAutoFormatting="1" rowGrandTotals="0" colGrandTotals="0" itemPrintTitles="1" createdVersion="8" indent="0" compact="0" compactData="0" multipleFieldFilters="0">
  <location ref="A1:I2" firstHeaderRow="1" firstDataRow="1" firstDataCol="9"/>
  <pivotFields count="10">
    <pivotField axis="axisRow" compact="0" numFmtId="164" outline="0" showAll="0" defaultSubtotal="0">
      <items count="5">
        <item m="1" x="4"/>
        <item m="1" x="1"/>
        <item m="1" x="2"/>
        <item m="1"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m="1" x="4"/>
        <item m="1" x="1"/>
        <item x="0"/>
        <item m="1"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2"/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m="1" x="2"/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m="1" x="2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m="1" x="4"/>
        <item m="1" x="1"/>
        <item m="1"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m="1" x="1"/>
        <item m="1"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m="1" x="4"/>
        <item x="0"/>
        <item m="1" x="3"/>
        <item m="1" x="2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4"/>
    <field x="3"/>
    <field x="1"/>
    <field x="2"/>
    <field x="0"/>
    <field x="5"/>
    <field x="6"/>
    <field x="7"/>
    <field x="8"/>
  </rowFields>
  <rowItems count="1">
    <i>
      <x v="1"/>
      <x v="2"/>
      <x v="2"/>
      <x v="2"/>
      <x v="4"/>
      <x v="1"/>
      <x/>
      <x/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506307-9D6A-44AD-AD6A-E066CB9CDC3C}" name="Tabel2" displayName="Tabel2" ref="G2:H18" totalsRowShown="0">
  <autoFilter ref="G2:H18" xr:uid="{8B506307-9D6A-44AD-AD6A-E066CB9CDC3C}"/>
  <tableColumns count="2">
    <tableColumn id="1" xr3:uid="{F2BBDC8D-02B1-472D-9EBF-D4D48039A020}" name="Navn"/>
    <tableColumn id="2" xr3:uid="{F59378A4-22D2-47F8-A5F3-BDEA873ADCFB}" name="n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3E88F76-28F6-4676-B321-E26135C7A8D9}" name="Tabel3" displayName="Tabel3" ref="K2:L24" totalsRowShown="0">
  <autoFilter ref="K2:L24" xr:uid="{B3E88F76-28F6-4676-B321-E26135C7A8D9}"/>
  <tableColumns count="2">
    <tableColumn id="1" xr3:uid="{0649EBDC-5087-463D-9104-DF2A42D104D3}" name="Navn"/>
    <tableColumn id="2" xr3:uid="{38D9A669-4F41-4D0F-BB8F-0A7EC6452FEC}" name="N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7A5619-DD6A-495E-81C7-6EA91304E0CA}" name="Tabel1" displayName="Tabel1" ref="A1:C356" totalsRowShown="0">
  <autoFilter ref="A1:C356" xr:uid="{037A5619-DD6A-495E-81C7-6EA91304E0CA}"/>
  <tableColumns count="3">
    <tableColumn id="3" xr3:uid="{67B802D6-515B-4329-84D3-4A3476A1A653}" name="Betegnelse"/>
    <tableColumn id="1" xr3:uid="{8C49BBB7-3D19-4D6E-92AA-EF63930286EA}" name="Dimensionsværdi"/>
    <tableColumn id="2" xr3:uid="{85A0F643-A276-4389-ACCE-5F204AC059B0}" name="Med nr.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4B4EB-FF8C-4D04-B5A9-C087740D0A5A}">
  <sheetPr codeName="Ark1"/>
  <dimension ref="A1"/>
  <sheetViews>
    <sheetView showGridLines="0" showRowColHeaders="0" tabSelected="1" topLeftCell="A2" zoomScale="128" zoomScaleNormal="190" workbookViewId="0">
      <selection activeCell="L23" sqref="L23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sheetData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D8944-B394-4F22-9AAC-1EBF4C609466}">
  <sheetPr codeName="Ark2">
    <tabColor rgb="FFC00000"/>
  </sheetPr>
  <dimension ref="A1:R155"/>
  <sheetViews>
    <sheetView showGridLines="0" zoomScale="109" zoomScaleNormal="115" workbookViewId="0">
      <selection activeCell="F5" sqref="F5"/>
    </sheetView>
  </sheetViews>
  <sheetFormatPr defaultRowHeight="15" x14ac:dyDescent="0.25"/>
  <cols>
    <col min="1" max="1" width="25.28515625" bestFit="1" customWidth="1"/>
    <col min="2" max="2" width="26.7109375" customWidth="1"/>
    <col min="3" max="3" width="23.85546875" style="1" customWidth="1"/>
    <col min="4" max="5" width="66.28515625" style="1" hidden="1" customWidth="1"/>
    <col min="6" max="6" width="64.28515625" customWidth="1"/>
    <col min="7" max="7" width="24.140625" customWidth="1"/>
    <col min="8" max="8" width="26.85546875" customWidth="1"/>
    <col min="9" max="13" width="26.85546875" hidden="1" customWidth="1"/>
    <col min="14" max="14" width="27" hidden="1" customWidth="1"/>
    <col min="15" max="15" width="17.5703125" hidden="1" customWidth="1"/>
    <col min="16" max="16" width="19.42578125" hidden="1" customWidth="1"/>
    <col min="17" max="17" width="15.5703125" hidden="1" customWidth="1"/>
    <col min="18" max="18" width="9.140625" hidden="1" customWidth="1"/>
  </cols>
  <sheetData>
    <row r="1" spans="1:18" x14ac:dyDescent="0.25">
      <c r="A1" s="50" t="s">
        <v>0</v>
      </c>
      <c r="B1" s="50"/>
      <c r="C1" s="50"/>
      <c r="D1" s="50"/>
      <c r="E1" s="50"/>
      <c r="F1" s="50"/>
      <c r="G1" s="50"/>
      <c r="H1" s="50"/>
      <c r="I1" s="35"/>
      <c r="J1" s="35"/>
      <c r="K1" s="35"/>
      <c r="L1" s="35"/>
      <c r="M1" s="35"/>
      <c r="N1" s="15"/>
      <c r="O1" s="15"/>
      <c r="P1" s="15"/>
      <c r="Q1" s="15"/>
    </row>
    <row r="2" spans="1:18" x14ac:dyDescent="0.25">
      <c r="A2" s="50"/>
      <c r="B2" s="50"/>
      <c r="C2" s="50"/>
      <c r="D2" s="50"/>
      <c r="E2" s="50"/>
      <c r="F2" s="50"/>
      <c r="G2" s="50"/>
      <c r="H2" s="50"/>
      <c r="I2" s="35"/>
      <c r="J2" s="35"/>
      <c r="K2" s="35"/>
      <c r="L2" s="35"/>
      <c r="M2" s="35"/>
      <c r="N2" s="15"/>
      <c r="O2" s="15"/>
      <c r="P2" s="15"/>
      <c r="Q2" s="15"/>
    </row>
    <row r="3" spans="1:18" x14ac:dyDescent="0.25">
      <c r="C3"/>
      <c r="D3"/>
      <c r="E3"/>
    </row>
    <row r="4" spans="1:18" x14ac:dyDescent="0.25">
      <c r="A4" s="30" t="s">
        <v>1</v>
      </c>
      <c r="B4" s="48"/>
      <c r="C4" s="26"/>
      <c r="D4" s="26"/>
      <c r="E4" s="26"/>
      <c r="F4" s="27"/>
      <c r="G4" s="27"/>
      <c r="H4" s="27"/>
      <c r="I4" s="36"/>
      <c r="J4" s="36"/>
      <c r="K4" s="36"/>
      <c r="L4" s="36"/>
      <c r="M4" s="36"/>
      <c r="N4" s="3"/>
      <c r="O4" s="3"/>
      <c r="P4" s="3"/>
      <c r="Q4" s="3"/>
    </row>
    <row r="5" spans="1:18" x14ac:dyDescent="0.25">
      <c r="A5" s="5" t="s">
        <v>2</v>
      </c>
      <c r="B5" s="5"/>
      <c r="D5"/>
      <c r="E5"/>
      <c r="F5" s="49" t="s">
        <v>297</v>
      </c>
    </row>
    <row r="6" spans="1:18" x14ac:dyDescent="0.25">
      <c r="A6" s="5" t="s">
        <v>3</v>
      </c>
      <c r="B6" s="40"/>
      <c r="D6"/>
      <c r="E6"/>
    </row>
    <row r="7" spans="1:18" x14ac:dyDescent="0.25">
      <c r="A7" s="5" t="s">
        <v>4</v>
      </c>
      <c r="B7" s="5"/>
      <c r="D7"/>
      <c r="E7"/>
    </row>
    <row r="8" spans="1:18" x14ac:dyDescent="0.25">
      <c r="A8" s="5" t="s">
        <v>5</v>
      </c>
      <c r="B8" s="5"/>
      <c r="D8"/>
      <c r="E8"/>
    </row>
    <row r="9" spans="1:18" x14ac:dyDescent="0.25">
      <c r="A9" s="5" t="s">
        <v>6</v>
      </c>
      <c r="B9" s="5"/>
      <c r="D9"/>
      <c r="E9"/>
    </row>
    <row r="10" spans="1:18" x14ac:dyDescent="0.25">
      <c r="A10" s="5" t="s">
        <v>7</v>
      </c>
      <c r="B10" s="5"/>
      <c r="C10"/>
      <c r="D10"/>
      <c r="E10"/>
    </row>
    <row r="11" spans="1:18" x14ac:dyDescent="0.25">
      <c r="C11"/>
    </row>
    <row r="12" spans="1:18" x14ac:dyDescent="0.25">
      <c r="D12"/>
      <c r="E12"/>
    </row>
    <row r="13" spans="1:18" x14ac:dyDescent="0.25">
      <c r="A13" s="30" t="s">
        <v>0</v>
      </c>
      <c r="B13" s="26"/>
      <c r="C13" s="27"/>
      <c r="D13" s="27"/>
      <c r="E13" s="27"/>
      <c r="F13" s="27"/>
      <c r="G13" s="27"/>
      <c r="H13" s="27"/>
      <c r="I13" s="36"/>
      <c r="J13" s="36"/>
      <c r="K13" s="36"/>
      <c r="L13" s="36"/>
      <c r="M13" s="36"/>
      <c r="N13" s="3"/>
      <c r="O13" s="3"/>
      <c r="P13" s="3"/>
      <c r="Q13" s="3"/>
    </row>
    <row r="14" spans="1:18" x14ac:dyDescent="0.25">
      <c r="A14" s="4" t="s">
        <v>8</v>
      </c>
      <c r="B14" s="4" t="s">
        <v>9</v>
      </c>
      <c r="C14" s="4" t="s">
        <v>10</v>
      </c>
      <c r="D14" s="4"/>
      <c r="E14" s="4"/>
      <c r="F14" s="4" t="s">
        <v>11</v>
      </c>
      <c r="G14" s="4" t="s">
        <v>12</v>
      </c>
      <c r="H14" s="4" t="s">
        <v>13</v>
      </c>
      <c r="I14" s="4" t="s">
        <v>226</v>
      </c>
      <c r="J14" s="4" t="s">
        <v>227</v>
      </c>
      <c r="K14" s="4" t="s">
        <v>225</v>
      </c>
      <c r="L14" s="4" t="s">
        <v>229</v>
      </c>
      <c r="M14" s="4" t="s">
        <v>11</v>
      </c>
      <c r="N14" t="s">
        <v>14</v>
      </c>
      <c r="O14" t="s">
        <v>15</v>
      </c>
      <c r="P14" t="s">
        <v>16</v>
      </c>
      <c r="Q14" t="s">
        <v>17</v>
      </c>
      <c r="R14" s="4" t="s">
        <v>296</v>
      </c>
    </row>
    <row r="15" spans="1:18" x14ac:dyDescent="0.25">
      <c r="A15" s="5"/>
      <c r="B15" s="5"/>
      <c r="C15" s="5"/>
      <c r="D15" s="5"/>
      <c r="E15" s="5"/>
      <c r="F15" s="5"/>
      <c r="G15" s="5"/>
      <c r="H15" s="9"/>
      <c r="I15" s="9"/>
      <c r="J15" s="9"/>
      <c r="K15" s="39" t="str">
        <f>IF(AND(M15="",N15="",O15=""),"",2010)</f>
        <v/>
      </c>
      <c r="L15" s="13" t="str">
        <f>IF(AND(M15="",N15="",O15=""),"",IFERROR(VLOOKUP($B$5,'Bærer politikere'!$A$2:$C$400,3,FALSE),""))</f>
        <v/>
      </c>
      <c r="M15" s="13" t="str">
        <f>IF(F15="","",F15)</f>
        <v/>
      </c>
      <c r="N15" s="13" t="str">
        <f>IFERROR(VLOOKUP(B15, Tabel2[],2,FALSE),"")</f>
        <v/>
      </c>
      <c r="O15" s="13" t="str">
        <f>IFERROR(VLOOKUP(C15,Tabel3[],2,FALSE),"")</f>
        <v/>
      </c>
      <c r="P15" s="5" t="str">
        <f>IF(AND(M15="",N15="",O15=""),"",IFERROR(VLOOKUP($B$5,'Bærer politikere'!$A$2:$B$400,2,FALSE),""))</f>
        <v/>
      </c>
      <c r="Q15" s="5" t="str">
        <f>N15&amp;"-"&amp;O15&amp;"-"&amp;P15</f>
        <v>--</v>
      </c>
      <c r="R15" cm="1">
        <f t="array" ref="R15">IFERROR(_xlfn.IFS(AND(LEN(C15)=0,LEN(F15)&gt;0),1,AND(LEN(B15)=0,LEN(F15)&gt;0),1),0)</f>
        <v>0</v>
      </c>
    </row>
    <row r="16" spans="1:18" x14ac:dyDescent="0.25">
      <c r="A16" s="5"/>
      <c r="B16" s="5"/>
      <c r="C16" s="5"/>
      <c r="D16" s="5"/>
      <c r="E16" s="5"/>
      <c r="F16" s="5"/>
      <c r="G16" s="5"/>
      <c r="H16" s="9"/>
      <c r="I16" s="9"/>
      <c r="J16" s="9"/>
      <c r="K16" s="39" t="str">
        <f t="shared" ref="K16:K37" si="0">IF(AND(M16="",N16="",O16=""),"",2010)</f>
        <v/>
      </c>
      <c r="L16" s="13" t="str">
        <f>IF(AND(M16="",N16="",O16=""),"",IFERROR(VLOOKUP($B$5,'Bærer politikere'!$A$2:$C$400,3,FALSE),""))</f>
        <v/>
      </c>
      <c r="M16" s="13" t="str">
        <f t="shared" ref="M16:M37" si="1">IF(F16="","",F16)</f>
        <v/>
      </c>
      <c r="N16" s="13" t="str">
        <f>IFERROR(VLOOKUP(B16, Tabel2[],2,FALSE),"")</f>
        <v/>
      </c>
      <c r="O16" s="13" t="str">
        <f>IFERROR(VLOOKUP(C16,Tabel3[],2,FALSE),"")</f>
        <v/>
      </c>
      <c r="P16" s="5" t="str">
        <f>IF(AND(M16="",N16="",O16=""),"",IFERROR(VLOOKUP($B$5,'Bærer politikere'!$A$2:$B$400,2,FALSE),""))</f>
        <v/>
      </c>
      <c r="Q16" s="5" t="str">
        <f t="shared" ref="Q16:Q37" si="2">N16&amp;"-"&amp;O16&amp;"-"&amp;P16</f>
        <v>--</v>
      </c>
      <c r="R16" cm="1">
        <f t="array" ref="R16">IFERROR(_xlfn.IFS(AND(LEN(C16)=0,LEN(F16)&gt;0),1,AND(LEN(B16)=0,LEN(F16)&gt;0),1),0)</f>
        <v>0</v>
      </c>
    </row>
    <row r="17" spans="1:18" x14ac:dyDescent="0.25">
      <c r="A17" s="5"/>
      <c r="B17" s="5"/>
      <c r="C17" s="5"/>
      <c r="D17" s="5" t="str">
        <f t="shared" ref="D17:D37" si="3">B17&amp;C17</f>
        <v/>
      </c>
      <c r="E17" s="5" t="str">
        <f t="shared" ref="E17:E37" si="4">B17&amp;C17</f>
        <v/>
      </c>
      <c r="F17" s="5"/>
      <c r="G17" s="5"/>
      <c r="H17" s="9"/>
      <c r="I17" s="9"/>
      <c r="J17" s="9"/>
      <c r="K17" s="39" t="str">
        <f t="shared" si="0"/>
        <v/>
      </c>
      <c r="L17" s="13" t="str">
        <f>IF(AND(M17="",N17="",O17=""),"",IFERROR(VLOOKUP($B$5,'Bærer politikere'!$A$2:$C$400,3,FALSE),""))</f>
        <v/>
      </c>
      <c r="M17" s="13" t="str">
        <f t="shared" si="1"/>
        <v/>
      </c>
      <c r="N17" s="13" t="str">
        <f>IFERROR(VLOOKUP(B17, Tabel2[],2,FALSE),"")</f>
        <v/>
      </c>
      <c r="O17" s="13" t="str">
        <f>IFERROR(VLOOKUP(C17,Tabel3[],2,FALSE),"")</f>
        <v/>
      </c>
      <c r="P17" s="5" t="str">
        <f>IF(AND(M17="",N17="",O17=""),"",IFERROR(VLOOKUP($B$5,'Bærer politikere'!$A$2:$B$400,2,FALSE),""))</f>
        <v/>
      </c>
      <c r="Q17" s="5" t="str">
        <f t="shared" si="2"/>
        <v>--</v>
      </c>
      <c r="R17" cm="1">
        <f t="array" ref="R17">IFERROR(_xlfn.IFS(AND(LEN(C17)=0,LEN(F17)&gt;0),1,AND(LEN(B17)=0,LEN(F17)&gt;0),1),0)</f>
        <v>0</v>
      </c>
    </row>
    <row r="18" spans="1:18" x14ac:dyDescent="0.25">
      <c r="A18" s="5"/>
      <c r="B18" s="5"/>
      <c r="C18" s="5"/>
      <c r="D18" s="5" t="str">
        <f t="shared" si="3"/>
        <v/>
      </c>
      <c r="E18" s="5" t="str">
        <f t="shared" si="4"/>
        <v/>
      </c>
      <c r="F18" s="5"/>
      <c r="G18" s="5"/>
      <c r="H18" s="9"/>
      <c r="I18" s="9"/>
      <c r="J18" s="9"/>
      <c r="K18" s="39" t="str">
        <f t="shared" si="0"/>
        <v/>
      </c>
      <c r="L18" s="13" t="str">
        <f>IF(AND(M18="",N18="",O18=""),"",IFERROR(VLOOKUP($B$5,'Bærer politikere'!$A$2:$C$400,3,FALSE),""))</f>
        <v/>
      </c>
      <c r="M18" s="13" t="str">
        <f t="shared" si="1"/>
        <v/>
      </c>
      <c r="N18" s="13" t="str">
        <f>IFERROR(VLOOKUP(B18, Tabel2[],2,FALSE),"")</f>
        <v/>
      </c>
      <c r="O18" s="13" t="str">
        <f>IFERROR(VLOOKUP(C18,Tabel3[],2,FALSE),"")</f>
        <v/>
      </c>
      <c r="P18" s="5" t="str">
        <f>IF(AND(M18="",N18="",O18=""),"",IFERROR(VLOOKUP($B$5,'Bærer politikere'!$A$2:$B$400,2,FALSE),""))</f>
        <v/>
      </c>
      <c r="Q18" s="5" t="str">
        <f t="shared" si="2"/>
        <v>--</v>
      </c>
      <c r="R18" cm="1">
        <f t="array" ref="R18">IFERROR(_xlfn.IFS(AND(LEN(C18)=0,LEN(F18)&gt;0),1,AND(LEN(B18)=0,LEN(F18)&gt;0),1),0)</f>
        <v>0</v>
      </c>
    </row>
    <row r="19" spans="1:18" x14ac:dyDescent="0.25">
      <c r="A19" s="5"/>
      <c r="B19" s="5"/>
      <c r="C19" s="5"/>
      <c r="D19" s="5" t="str">
        <f t="shared" si="3"/>
        <v/>
      </c>
      <c r="E19" s="5" t="str">
        <f t="shared" si="4"/>
        <v/>
      </c>
      <c r="F19" s="5"/>
      <c r="G19" s="5"/>
      <c r="H19" s="9"/>
      <c r="I19" s="9"/>
      <c r="J19" s="9"/>
      <c r="K19" s="39" t="str">
        <f t="shared" si="0"/>
        <v/>
      </c>
      <c r="L19" s="13" t="str">
        <f>IF(AND(M19="",N19="",O19=""),"",IFERROR(VLOOKUP($B$5,'Bærer politikere'!$A$2:$C$400,3,FALSE),""))</f>
        <v/>
      </c>
      <c r="M19" s="13" t="str">
        <f t="shared" si="1"/>
        <v/>
      </c>
      <c r="N19" s="13" t="str">
        <f>IFERROR(VLOOKUP(B19, Tabel2[],2,FALSE),"")</f>
        <v/>
      </c>
      <c r="O19" s="13" t="str">
        <f>IFERROR(VLOOKUP(C19,Tabel3[],2,FALSE),"")</f>
        <v/>
      </c>
      <c r="P19" s="5" t="str">
        <f>IF(AND(M19="",N19="",O19=""),"",IFERROR(VLOOKUP($B$5,'Bærer politikere'!$A$2:$B$400,2,FALSE),""))</f>
        <v/>
      </c>
      <c r="Q19" s="5" t="str">
        <f t="shared" si="2"/>
        <v>--</v>
      </c>
      <c r="R19" cm="1">
        <f t="array" ref="R19">IFERROR(_xlfn.IFS(AND(LEN(C19)=0,LEN(F19)&gt;0),1,AND(LEN(B19)=0,LEN(F19)&gt;0),1),0)</f>
        <v>0</v>
      </c>
    </row>
    <row r="20" spans="1:18" x14ac:dyDescent="0.25">
      <c r="A20" s="5"/>
      <c r="B20" s="5"/>
      <c r="C20" s="5"/>
      <c r="D20" s="5" t="str">
        <f t="shared" si="3"/>
        <v/>
      </c>
      <c r="E20" s="5" t="str">
        <f t="shared" si="4"/>
        <v/>
      </c>
      <c r="F20" s="5"/>
      <c r="G20" s="5"/>
      <c r="H20" s="9"/>
      <c r="I20" s="9"/>
      <c r="J20" s="9"/>
      <c r="K20" s="39" t="str">
        <f t="shared" si="0"/>
        <v/>
      </c>
      <c r="L20" s="13" t="str">
        <f>IF(AND(M20="",N20="",O20=""),"",IFERROR(VLOOKUP($B$5,'Bærer politikere'!$A$2:$C$400,3,FALSE),""))</f>
        <v/>
      </c>
      <c r="M20" s="13" t="str">
        <f t="shared" si="1"/>
        <v/>
      </c>
      <c r="N20" s="13" t="str">
        <f>IFERROR(VLOOKUP(B20, Tabel2[],2,FALSE),"")</f>
        <v/>
      </c>
      <c r="O20" s="13" t="str">
        <f>IFERROR(VLOOKUP(C20,Tabel3[],2,FALSE),"")</f>
        <v/>
      </c>
      <c r="P20" s="5" t="str">
        <f>IF(AND(M20="",N20="",O20=""),"",IFERROR(VLOOKUP($B$5,'Bærer politikere'!$A$2:$B$400,2,FALSE),""))</f>
        <v/>
      </c>
      <c r="Q20" s="5" t="str">
        <f t="shared" si="2"/>
        <v>--</v>
      </c>
      <c r="R20" cm="1">
        <f t="array" ref="R20">IFERROR(_xlfn.IFS(AND(LEN(C20)=0,LEN(F20)&gt;0),1,AND(LEN(B20)=0,LEN(F20)&gt;0),1),0)</f>
        <v>0</v>
      </c>
    </row>
    <row r="21" spans="1:18" x14ac:dyDescent="0.25">
      <c r="A21" s="5"/>
      <c r="B21" s="5"/>
      <c r="C21" s="5"/>
      <c r="D21" s="5" t="str">
        <f t="shared" si="3"/>
        <v/>
      </c>
      <c r="E21" s="5" t="str">
        <f t="shared" si="4"/>
        <v/>
      </c>
      <c r="F21" s="5"/>
      <c r="G21" s="5"/>
      <c r="H21" s="9"/>
      <c r="I21" s="9"/>
      <c r="J21" s="9"/>
      <c r="K21" s="39" t="str">
        <f t="shared" si="0"/>
        <v/>
      </c>
      <c r="L21" s="13" t="str">
        <f>IF(AND(M21="",N21="",O21=""),"",IFERROR(VLOOKUP($B$5,'Bærer politikere'!$A$2:$C$400,3,FALSE),""))</f>
        <v/>
      </c>
      <c r="M21" s="13" t="str">
        <f t="shared" si="1"/>
        <v/>
      </c>
      <c r="N21" s="13" t="str">
        <f>IFERROR(VLOOKUP(B21, Tabel2[],2,FALSE),"")</f>
        <v/>
      </c>
      <c r="O21" s="13" t="str">
        <f>IFERROR(VLOOKUP(C21,Tabel3[],2,FALSE),"")</f>
        <v/>
      </c>
      <c r="P21" s="5" t="str">
        <f>IF(AND(M21="",N21="",O21=""),"",IFERROR(VLOOKUP($B$5,'Bærer politikere'!$A$2:$B$400,2,FALSE),""))</f>
        <v/>
      </c>
      <c r="Q21" s="5" t="str">
        <f t="shared" si="2"/>
        <v>--</v>
      </c>
      <c r="R21" cm="1">
        <f t="array" ref="R21">IFERROR(_xlfn.IFS(AND(LEN(C21)=0,LEN(F21)&gt;0),1,AND(LEN(B21)=0,LEN(F21)&gt;0),1),0)</f>
        <v>0</v>
      </c>
    </row>
    <row r="22" spans="1:18" x14ac:dyDescent="0.25">
      <c r="A22" s="5"/>
      <c r="B22" s="5"/>
      <c r="C22" s="5"/>
      <c r="D22" s="5" t="str">
        <f t="shared" si="3"/>
        <v/>
      </c>
      <c r="E22" s="5" t="str">
        <f t="shared" si="4"/>
        <v/>
      </c>
      <c r="F22" s="5"/>
      <c r="G22" s="5"/>
      <c r="H22" s="9"/>
      <c r="I22" s="9"/>
      <c r="J22" s="9"/>
      <c r="K22" s="39" t="str">
        <f t="shared" si="0"/>
        <v/>
      </c>
      <c r="L22" s="13" t="str">
        <f>IF(AND(M22="",N22="",O22=""),"",IFERROR(VLOOKUP($B$5,'Bærer politikere'!$A$2:$C$400,3,FALSE),""))</f>
        <v/>
      </c>
      <c r="M22" s="13" t="str">
        <f t="shared" si="1"/>
        <v/>
      </c>
      <c r="N22" s="13" t="str">
        <f>IFERROR(VLOOKUP(B22, Tabel2[],2,FALSE),"")</f>
        <v/>
      </c>
      <c r="O22" s="13" t="str">
        <f>IFERROR(VLOOKUP(C22,Tabel3[],2,FALSE),"")</f>
        <v/>
      </c>
      <c r="P22" s="5" t="str">
        <f>IF(AND(M22="",N22="",O22=""),"",IFERROR(VLOOKUP($B$5,'Bærer politikere'!$A$2:$B$400,2,FALSE),""))</f>
        <v/>
      </c>
      <c r="Q22" s="5" t="str">
        <f t="shared" si="2"/>
        <v>--</v>
      </c>
      <c r="R22" cm="1">
        <f t="array" ref="R22">IFERROR(_xlfn.IFS(AND(LEN(C22)=0,LEN(F22)&gt;0),1,AND(LEN(B22)=0,LEN(F22)&gt;0),1),0)</f>
        <v>0</v>
      </c>
    </row>
    <row r="23" spans="1:18" x14ac:dyDescent="0.25">
      <c r="A23" s="5"/>
      <c r="B23" s="5"/>
      <c r="C23" s="5"/>
      <c r="D23" s="5" t="str">
        <f t="shared" si="3"/>
        <v/>
      </c>
      <c r="E23" s="5" t="str">
        <f t="shared" si="4"/>
        <v/>
      </c>
      <c r="F23" s="5"/>
      <c r="G23" s="5"/>
      <c r="H23" s="9"/>
      <c r="I23" s="9"/>
      <c r="J23" s="9"/>
      <c r="K23" s="39" t="str">
        <f t="shared" si="0"/>
        <v/>
      </c>
      <c r="L23" s="13" t="str">
        <f>IF(AND(M23="",N23="",O23=""),"",IFERROR(VLOOKUP($B$5,'Bærer politikere'!$A$2:$C$400,3,FALSE),""))</f>
        <v/>
      </c>
      <c r="M23" s="13" t="str">
        <f t="shared" si="1"/>
        <v/>
      </c>
      <c r="N23" s="13" t="str">
        <f>IFERROR(VLOOKUP(B23, Tabel2[],2,FALSE),"")</f>
        <v/>
      </c>
      <c r="O23" s="13" t="str">
        <f>IFERROR(VLOOKUP(C23,Tabel3[],2,FALSE),"")</f>
        <v/>
      </c>
      <c r="P23" s="5" t="str">
        <f>IF(AND(M23="",N23="",O23=""),"",IFERROR(VLOOKUP($B$5,'Bærer politikere'!$A$2:$B$400,2,FALSE),""))</f>
        <v/>
      </c>
      <c r="Q23" s="5" t="str">
        <f t="shared" si="2"/>
        <v>--</v>
      </c>
      <c r="R23" cm="1">
        <f t="array" ref="R23">IFERROR(_xlfn.IFS(AND(LEN(C23)=0,LEN(F23)&gt;0),1,AND(LEN(B23)=0,LEN(F23)&gt;0),1),0)</f>
        <v>0</v>
      </c>
    </row>
    <row r="24" spans="1:18" x14ac:dyDescent="0.25">
      <c r="A24" s="5"/>
      <c r="B24" s="5"/>
      <c r="C24" s="5"/>
      <c r="D24" s="5" t="str">
        <f t="shared" si="3"/>
        <v/>
      </c>
      <c r="E24" s="5" t="str">
        <f t="shared" si="4"/>
        <v/>
      </c>
      <c r="F24" s="5"/>
      <c r="G24" s="5"/>
      <c r="H24" s="9"/>
      <c r="I24" s="9"/>
      <c r="J24" s="9"/>
      <c r="K24" s="39" t="str">
        <f t="shared" si="0"/>
        <v/>
      </c>
      <c r="L24" s="13" t="str">
        <f>IF(AND(M24="",N24="",O24=""),"",IFERROR(VLOOKUP($B$5,'Bærer politikere'!$A$2:$C$400,3,FALSE),""))</f>
        <v/>
      </c>
      <c r="M24" s="13" t="str">
        <f t="shared" si="1"/>
        <v/>
      </c>
      <c r="N24" s="13" t="str">
        <f>IFERROR(VLOOKUP(B24, Tabel2[],2,FALSE),"")</f>
        <v/>
      </c>
      <c r="O24" s="13" t="str">
        <f>IFERROR(VLOOKUP(C24,Tabel3[],2,FALSE),"")</f>
        <v/>
      </c>
      <c r="P24" s="5" t="str">
        <f>IF(AND(M24="",N24="",O24=""),"",IFERROR(VLOOKUP($B$5,'Bærer politikere'!$A$2:$B$400,2,FALSE),""))</f>
        <v/>
      </c>
      <c r="Q24" s="5" t="str">
        <f t="shared" si="2"/>
        <v>--</v>
      </c>
      <c r="R24" cm="1">
        <f t="array" ref="R24">IFERROR(_xlfn.IFS(AND(LEN(C24)=0,LEN(F24)&gt;0),1,AND(LEN(B24)=0,LEN(F24)&gt;0),1),0)</f>
        <v>0</v>
      </c>
    </row>
    <row r="25" spans="1:18" x14ac:dyDescent="0.25">
      <c r="A25" s="5"/>
      <c r="B25" s="5"/>
      <c r="C25" s="5"/>
      <c r="D25" s="5" t="str">
        <f t="shared" si="3"/>
        <v/>
      </c>
      <c r="E25" s="5" t="str">
        <f t="shared" si="4"/>
        <v/>
      </c>
      <c r="F25" s="5"/>
      <c r="G25" s="5"/>
      <c r="H25" s="9"/>
      <c r="I25" s="9"/>
      <c r="J25" s="9"/>
      <c r="K25" s="39" t="str">
        <f t="shared" si="0"/>
        <v/>
      </c>
      <c r="L25" s="13" t="str">
        <f>IF(AND(M25="",N25="",O25=""),"",IFERROR(VLOOKUP($B$5,'Bærer politikere'!$A$2:$C$400,3,FALSE),""))</f>
        <v/>
      </c>
      <c r="M25" s="13" t="str">
        <f t="shared" si="1"/>
        <v/>
      </c>
      <c r="N25" s="13" t="str">
        <f>IFERROR(VLOOKUP(B25, Tabel2[],2,FALSE),"")</f>
        <v/>
      </c>
      <c r="O25" s="13" t="str">
        <f>IFERROR(VLOOKUP(C25,Tabel3[],2,FALSE),"")</f>
        <v/>
      </c>
      <c r="P25" s="5" t="str">
        <f>IF(AND(M25="",N25="",O25=""),"",IFERROR(VLOOKUP($B$5,'Bærer politikere'!$A$2:$B$400,2,FALSE),""))</f>
        <v/>
      </c>
      <c r="Q25" s="5" t="str">
        <f t="shared" si="2"/>
        <v>--</v>
      </c>
      <c r="R25" cm="1">
        <f t="array" ref="R25">IFERROR(_xlfn.IFS(AND(LEN(C25)=0,LEN(F25)&gt;0),1,AND(LEN(B25)=0,LEN(F25)&gt;0),1),0)</f>
        <v>0</v>
      </c>
    </row>
    <row r="26" spans="1:18" x14ac:dyDescent="0.25">
      <c r="A26" s="5"/>
      <c r="B26" s="5"/>
      <c r="C26" s="5"/>
      <c r="D26" s="5" t="str">
        <f t="shared" si="3"/>
        <v/>
      </c>
      <c r="E26" s="5" t="str">
        <f t="shared" si="4"/>
        <v/>
      </c>
      <c r="F26" s="5"/>
      <c r="G26" s="5"/>
      <c r="H26" s="9"/>
      <c r="I26" s="9"/>
      <c r="J26" s="9"/>
      <c r="K26" s="39" t="str">
        <f t="shared" si="0"/>
        <v/>
      </c>
      <c r="L26" s="13" t="str">
        <f>IF(AND(M26="",N26="",O26=""),"",IFERROR(VLOOKUP($B$5,'Bærer politikere'!$A$2:$C$400,3,FALSE),""))</f>
        <v/>
      </c>
      <c r="M26" s="13" t="str">
        <f t="shared" si="1"/>
        <v/>
      </c>
      <c r="N26" s="13" t="str">
        <f>IFERROR(VLOOKUP(B26, Tabel2[],2,FALSE),"")</f>
        <v/>
      </c>
      <c r="O26" s="13" t="str">
        <f>IFERROR(VLOOKUP(C26,Tabel3[],2,FALSE),"")</f>
        <v/>
      </c>
      <c r="P26" s="5" t="str">
        <f>IF(AND(M26="",N26="",O26=""),"",IFERROR(VLOOKUP($B$5,'Bærer politikere'!$A$2:$B$400,2,FALSE),""))</f>
        <v/>
      </c>
      <c r="Q26" s="5" t="str">
        <f t="shared" si="2"/>
        <v>--</v>
      </c>
      <c r="R26" cm="1">
        <f t="array" ref="R26">IFERROR(_xlfn.IFS(AND(LEN(C26)=0,LEN(F26)&gt;0),1,AND(LEN(B26)=0,LEN(F26)&gt;0),1),0)</f>
        <v>0</v>
      </c>
    </row>
    <row r="27" spans="1:18" x14ac:dyDescent="0.25">
      <c r="A27" s="5"/>
      <c r="B27" s="5"/>
      <c r="C27" s="5"/>
      <c r="D27" s="5" t="str">
        <f t="shared" si="3"/>
        <v/>
      </c>
      <c r="E27" s="5" t="str">
        <f t="shared" si="4"/>
        <v/>
      </c>
      <c r="F27" s="5"/>
      <c r="G27" s="5"/>
      <c r="H27" s="9"/>
      <c r="I27" s="9"/>
      <c r="J27" s="9"/>
      <c r="K27" s="39" t="str">
        <f t="shared" si="0"/>
        <v/>
      </c>
      <c r="L27" s="13" t="str">
        <f>IF(AND(M27="",N27="",O27=""),"",IFERROR(VLOOKUP($B$5,'Bærer politikere'!$A$2:$C$400,3,FALSE),""))</f>
        <v/>
      </c>
      <c r="M27" s="13" t="str">
        <f t="shared" si="1"/>
        <v/>
      </c>
      <c r="N27" s="13" t="str">
        <f>IFERROR(VLOOKUP(B27, Tabel2[],2,FALSE),"")</f>
        <v/>
      </c>
      <c r="O27" s="13" t="str">
        <f>IFERROR(VLOOKUP(C27,Tabel3[],2,FALSE),"")</f>
        <v/>
      </c>
      <c r="P27" s="5" t="str">
        <f>IF(AND(M27="",N27="",O27=""),"",IFERROR(VLOOKUP($B$5,'Bærer politikere'!$A$2:$B$400,2,FALSE),""))</f>
        <v/>
      </c>
      <c r="Q27" s="5" t="str">
        <f t="shared" si="2"/>
        <v>--</v>
      </c>
      <c r="R27" cm="1">
        <f t="array" ref="R27">IFERROR(_xlfn.IFS(AND(LEN(C27)=0,LEN(F27)&gt;0),1,AND(LEN(B27)=0,LEN(F27)&gt;0),1),0)</f>
        <v>0</v>
      </c>
    </row>
    <row r="28" spans="1:18" x14ac:dyDescent="0.25">
      <c r="A28" s="5"/>
      <c r="B28" s="5"/>
      <c r="C28" s="5"/>
      <c r="D28" s="5" t="str">
        <f t="shared" si="3"/>
        <v/>
      </c>
      <c r="E28" s="5" t="str">
        <f t="shared" si="4"/>
        <v/>
      </c>
      <c r="F28" s="5"/>
      <c r="G28" s="5"/>
      <c r="H28" s="9"/>
      <c r="I28" s="9"/>
      <c r="J28" s="9"/>
      <c r="K28" s="39" t="str">
        <f t="shared" si="0"/>
        <v/>
      </c>
      <c r="L28" s="13" t="str">
        <f>IF(AND(M28="",N28="",O28=""),"",IFERROR(VLOOKUP($B$5,'Bærer politikere'!$A$2:$C$400,3,FALSE),""))</f>
        <v/>
      </c>
      <c r="M28" s="13" t="str">
        <f t="shared" si="1"/>
        <v/>
      </c>
      <c r="N28" s="13" t="str">
        <f>IFERROR(VLOOKUP(B28, Tabel2[],2,FALSE),"")</f>
        <v/>
      </c>
      <c r="O28" s="13" t="str">
        <f>IFERROR(VLOOKUP(C28,Tabel3[],2,FALSE),"")</f>
        <v/>
      </c>
      <c r="P28" s="5" t="str">
        <f>IF(AND(M28="",N28="",O28=""),"",IFERROR(VLOOKUP($B$5,'Bærer politikere'!$A$2:$B$400,2,FALSE),""))</f>
        <v/>
      </c>
      <c r="Q28" s="5" t="str">
        <f t="shared" si="2"/>
        <v>--</v>
      </c>
      <c r="R28" cm="1">
        <f t="array" ref="R28">IFERROR(_xlfn.IFS(AND(LEN(C28)=0,LEN(F28)&gt;0),1,AND(LEN(B28)=0,LEN(F28)&gt;0),1),0)</f>
        <v>0</v>
      </c>
    </row>
    <row r="29" spans="1:18" x14ac:dyDescent="0.25">
      <c r="A29" s="5"/>
      <c r="B29" s="5"/>
      <c r="C29" s="5"/>
      <c r="D29" s="5" t="str">
        <f t="shared" si="3"/>
        <v/>
      </c>
      <c r="E29" s="5" t="str">
        <f t="shared" si="4"/>
        <v/>
      </c>
      <c r="F29" s="5"/>
      <c r="G29" s="5"/>
      <c r="H29" s="9"/>
      <c r="I29" s="9"/>
      <c r="J29" s="9"/>
      <c r="K29" s="39" t="str">
        <f t="shared" si="0"/>
        <v/>
      </c>
      <c r="L29" s="13" t="str">
        <f>IF(AND(M29="",N29="",O29=""),"",IFERROR(VLOOKUP($B$5,'Bærer politikere'!$A$2:$C$400,3,FALSE),""))</f>
        <v/>
      </c>
      <c r="M29" s="13" t="str">
        <f t="shared" si="1"/>
        <v/>
      </c>
      <c r="N29" s="13" t="str">
        <f>IFERROR(VLOOKUP(B29, Tabel2[],2,FALSE),"")</f>
        <v/>
      </c>
      <c r="O29" s="13" t="str">
        <f>IFERROR(VLOOKUP(C29,Tabel3[],2,FALSE),"")</f>
        <v/>
      </c>
      <c r="P29" s="5" t="str">
        <f>IF(AND(M29="",N29="",O29=""),"",IFERROR(VLOOKUP($B$5,'Bærer politikere'!$A$2:$B$400,2,FALSE),""))</f>
        <v/>
      </c>
      <c r="Q29" s="5" t="str">
        <f t="shared" si="2"/>
        <v>--</v>
      </c>
      <c r="R29" cm="1">
        <f t="array" ref="R29">IFERROR(_xlfn.IFS(AND(LEN(C29)=0,LEN(F29)&gt;0),1,AND(LEN(B29)=0,LEN(F29)&gt;0),1),0)</f>
        <v>0</v>
      </c>
    </row>
    <row r="30" spans="1:18" x14ac:dyDescent="0.25">
      <c r="A30" s="5"/>
      <c r="B30" s="5"/>
      <c r="C30" s="5"/>
      <c r="D30" s="5" t="str">
        <f t="shared" si="3"/>
        <v/>
      </c>
      <c r="E30" s="5" t="str">
        <f t="shared" si="4"/>
        <v/>
      </c>
      <c r="F30" s="5"/>
      <c r="G30" s="5"/>
      <c r="H30" s="9"/>
      <c r="I30" s="9"/>
      <c r="J30" s="9"/>
      <c r="K30" s="39" t="str">
        <f t="shared" si="0"/>
        <v/>
      </c>
      <c r="L30" s="13" t="str">
        <f>IF(AND(M30="",N30="",O30=""),"",IFERROR(VLOOKUP($B$5,'Bærer politikere'!$A$2:$C$400,3,FALSE),""))</f>
        <v/>
      </c>
      <c r="M30" s="13" t="str">
        <f t="shared" si="1"/>
        <v/>
      </c>
      <c r="N30" s="13" t="str">
        <f>IFERROR(VLOOKUP(B30, Tabel2[],2,FALSE),"")</f>
        <v/>
      </c>
      <c r="O30" s="13" t="str">
        <f>IFERROR(VLOOKUP(C30,Tabel3[],2,FALSE),"")</f>
        <v/>
      </c>
      <c r="P30" s="5" t="str">
        <f>IF(AND(M30="",N30="",O30=""),"",IFERROR(VLOOKUP($B$5,'Bærer politikere'!$A$2:$B$400,2,FALSE),""))</f>
        <v/>
      </c>
      <c r="Q30" s="5" t="str">
        <f t="shared" si="2"/>
        <v>--</v>
      </c>
      <c r="R30" cm="1">
        <f t="array" ref="R30">IFERROR(_xlfn.IFS(AND(LEN(C30)=0,LEN(F30)&gt;0),1,AND(LEN(B30)=0,LEN(F30)&gt;0),1),0)</f>
        <v>0</v>
      </c>
    </row>
    <row r="31" spans="1:18" x14ac:dyDescent="0.25">
      <c r="A31" s="5"/>
      <c r="B31" s="5"/>
      <c r="C31" s="5"/>
      <c r="D31" s="5" t="str">
        <f t="shared" si="3"/>
        <v/>
      </c>
      <c r="E31" s="5" t="str">
        <f t="shared" si="4"/>
        <v/>
      </c>
      <c r="F31" s="5"/>
      <c r="G31" s="5"/>
      <c r="H31" s="9"/>
      <c r="I31" s="9"/>
      <c r="J31" s="9"/>
      <c r="K31" s="39" t="str">
        <f t="shared" si="0"/>
        <v/>
      </c>
      <c r="L31" s="13" t="str">
        <f>IF(AND(M31="",N31="",O31=""),"",IFERROR(VLOOKUP($B$5,'Bærer politikere'!$A$2:$C$400,3,FALSE),""))</f>
        <v/>
      </c>
      <c r="M31" s="13" t="str">
        <f t="shared" si="1"/>
        <v/>
      </c>
      <c r="N31" s="13" t="str">
        <f>IFERROR(VLOOKUP(B31, Tabel2[],2,FALSE),"")</f>
        <v/>
      </c>
      <c r="O31" s="13" t="str">
        <f>IFERROR(VLOOKUP(C31,Tabel3[],2,FALSE),"")</f>
        <v/>
      </c>
      <c r="P31" s="5" t="str">
        <f>IF(AND(M31="",N31="",O31=""),"",IFERROR(VLOOKUP($B$5,'Bærer politikere'!$A$2:$B$400,2,FALSE),""))</f>
        <v/>
      </c>
      <c r="Q31" s="5" t="str">
        <f t="shared" si="2"/>
        <v>--</v>
      </c>
      <c r="R31" cm="1">
        <f t="array" ref="R31">IFERROR(_xlfn.IFS(AND(LEN(C31)=0,LEN(F31)&gt;0),1,AND(LEN(B31)=0,LEN(F31)&gt;0),1),0)</f>
        <v>0</v>
      </c>
    </row>
    <row r="32" spans="1:18" x14ac:dyDescent="0.25">
      <c r="A32" s="5"/>
      <c r="B32" s="5"/>
      <c r="C32" s="5"/>
      <c r="D32" s="5" t="str">
        <f t="shared" si="3"/>
        <v/>
      </c>
      <c r="E32" s="5" t="str">
        <f t="shared" si="4"/>
        <v/>
      </c>
      <c r="F32" s="5"/>
      <c r="G32" s="5"/>
      <c r="H32" s="9"/>
      <c r="I32" s="9"/>
      <c r="J32" s="9"/>
      <c r="K32" s="39" t="str">
        <f t="shared" si="0"/>
        <v/>
      </c>
      <c r="L32" s="13" t="str">
        <f>IF(AND(M32="",N32="",O32=""),"",IFERROR(VLOOKUP($B$5,'Bærer politikere'!$A$2:$C$400,3,FALSE),""))</f>
        <v/>
      </c>
      <c r="M32" s="13" t="str">
        <f t="shared" si="1"/>
        <v/>
      </c>
      <c r="N32" s="13" t="str">
        <f>IFERROR(VLOOKUP(B32, Tabel2[],2,FALSE),"")</f>
        <v/>
      </c>
      <c r="O32" s="13" t="str">
        <f>IFERROR(VLOOKUP(C32,Tabel3[],2,FALSE),"")</f>
        <v/>
      </c>
      <c r="P32" s="5" t="str">
        <f>IF(AND(M32="",N32="",O32=""),"",IFERROR(VLOOKUP($B$5,'Bærer politikere'!$A$2:$B$400,2,FALSE),""))</f>
        <v/>
      </c>
      <c r="Q32" s="5" t="str">
        <f t="shared" si="2"/>
        <v>--</v>
      </c>
      <c r="R32" cm="1">
        <f t="array" ref="R32">IFERROR(_xlfn.IFS(AND(LEN(C32)=0,LEN(F32)&gt;0),1,AND(LEN(B32)=0,LEN(F32)&gt;0),1),0)</f>
        <v>0</v>
      </c>
    </row>
    <row r="33" spans="1:18" x14ac:dyDescent="0.25">
      <c r="A33" s="5"/>
      <c r="B33" s="5"/>
      <c r="C33" s="5"/>
      <c r="D33" s="5" t="str">
        <f t="shared" si="3"/>
        <v/>
      </c>
      <c r="E33" s="5" t="str">
        <f t="shared" si="4"/>
        <v/>
      </c>
      <c r="F33" s="5"/>
      <c r="G33" s="5"/>
      <c r="H33" s="9"/>
      <c r="I33" s="9"/>
      <c r="J33" s="9"/>
      <c r="K33" s="39" t="str">
        <f t="shared" si="0"/>
        <v/>
      </c>
      <c r="L33" s="13" t="str">
        <f>IF(AND(M33="",N33="",O33=""),"",IFERROR(VLOOKUP($B$5,'Bærer politikere'!$A$2:$C$400,3,FALSE),""))</f>
        <v/>
      </c>
      <c r="M33" s="13" t="str">
        <f t="shared" si="1"/>
        <v/>
      </c>
      <c r="N33" s="13" t="str">
        <f>IFERROR(VLOOKUP(B33, Tabel2[],2,FALSE),"")</f>
        <v/>
      </c>
      <c r="O33" s="13" t="str">
        <f>IFERROR(VLOOKUP(C33,Tabel3[],2,FALSE),"")</f>
        <v/>
      </c>
      <c r="P33" s="5" t="str">
        <f>IF(AND(M33="",N33="",O33=""),"",IFERROR(VLOOKUP($B$5,'Bærer politikere'!$A$2:$B$400,2,FALSE),""))</f>
        <v/>
      </c>
      <c r="Q33" s="5" t="str">
        <f t="shared" si="2"/>
        <v>--</v>
      </c>
      <c r="R33" cm="1">
        <f t="array" ref="R33">IFERROR(_xlfn.IFS(AND(LEN(C33)=0,LEN(F33)&gt;0),1,AND(LEN(B33)=0,LEN(F33)&gt;0),1),0)</f>
        <v>0</v>
      </c>
    </row>
    <row r="34" spans="1:18" x14ac:dyDescent="0.25">
      <c r="A34" s="5"/>
      <c r="B34" s="5"/>
      <c r="C34" s="5"/>
      <c r="D34" s="5" t="str">
        <f t="shared" si="3"/>
        <v/>
      </c>
      <c r="E34" s="5" t="str">
        <f t="shared" si="4"/>
        <v/>
      </c>
      <c r="F34" s="5"/>
      <c r="G34" s="5"/>
      <c r="H34" s="9"/>
      <c r="I34" s="9"/>
      <c r="J34" s="9"/>
      <c r="K34" s="39" t="str">
        <f t="shared" si="0"/>
        <v/>
      </c>
      <c r="L34" s="13" t="str">
        <f>IF(AND(M34="",N34="",O34=""),"",IFERROR(VLOOKUP($B$5,'Bærer politikere'!$A$2:$C$400,3,FALSE),""))</f>
        <v/>
      </c>
      <c r="M34" s="13" t="str">
        <f t="shared" si="1"/>
        <v/>
      </c>
      <c r="N34" s="13" t="str">
        <f>IFERROR(VLOOKUP(B34, Tabel2[],2,FALSE),"")</f>
        <v/>
      </c>
      <c r="O34" s="13" t="str">
        <f>IFERROR(VLOOKUP(C34,Tabel3[],2,FALSE),"")</f>
        <v/>
      </c>
      <c r="P34" s="5" t="str">
        <f>IF(AND(M34="",N34="",O34=""),"",IFERROR(VLOOKUP($B$5,'Bærer politikere'!$A$2:$B$400,2,FALSE),""))</f>
        <v/>
      </c>
      <c r="Q34" s="5" t="str">
        <f t="shared" si="2"/>
        <v>--</v>
      </c>
      <c r="R34" cm="1">
        <f t="array" ref="R34">IFERROR(_xlfn.IFS(AND(LEN(C34)=0,LEN(F34)&gt;0),1,AND(LEN(B34)=0,LEN(F34)&gt;0),1),0)</f>
        <v>0</v>
      </c>
    </row>
    <row r="35" spans="1:18" x14ac:dyDescent="0.25">
      <c r="A35" s="5"/>
      <c r="B35" s="5"/>
      <c r="C35" s="5"/>
      <c r="D35" s="5" t="str">
        <f t="shared" si="3"/>
        <v/>
      </c>
      <c r="E35" s="5" t="str">
        <f t="shared" si="4"/>
        <v/>
      </c>
      <c r="F35" s="5"/>
      <c r="G35" s="5"/>
      <c r="H35" s="9"/>
      <c r="I35" s="9"/>
      <c r="J35" s="9"/>
      <c r="K35" s="39" t="str">
        <f t="shared" si="0"/>
        <v/>
      </c>
      <c r="L35" s="13" t="str">
        <f>IF(AND(M35="",N35="",O35=""),"",IFERROR(VLOOKUP($B$5,'Bærer politikere'!$A$2:$C$400,3,FALSE),""))</f>
        <v/>
      </c>
      <c r="M35" s="13" t="str">
        <f t="shared" si="1"/>
        <v/>
      </c>
      <c r="N35" s="13" t="str">
        <f>IFERROR(VLOOKUP(B35, Tabel2[],2,FALSE),"")</f>
        <v/>
      </c>
      <c r="O35" s="13" t="str">
        <f>IFERROR(VLOOKUP(C35,Tabel3[],2,FALSE),"")</f>
        <v/>
      </c>
      <c r="P35" s="5" t="str">
        <f>IF(AND(M35="",N35="",O35=""),"",IFERROR(VLOOKUP($B$5,'Bærer politikere'!$A$2:$B$400,2,FALSE),""))</f>
        <v/>
      </c>
      <c r="Q35" s="5" t="str">
        <f t="shared" si="2"/>
        <v>--</v>
      </c>
      <c r="R35" cm="1">
        <f t="array" ref="R35">IFERROR(_xlfn.IFS(AND(LEN(C35)=0,LEN(F35)&gt;0),1,AND(LEN(B35)=0,LEN(F35)&gt;0),1),0)</f>
        <v>0</v>
      </c>
    </row>
    <row r="36" spans="1:18" x14ac:dyDescent="0.25">
      <c r="A36" s="5"/>
      <c r="B36" s="5"/>
      <c r="C36" s="5"/>
      <c r="D36" s="5" t="str">
        <f t="shared" si="3"/>
        <v/>
      </c>
      <c r="E36" s="5" t="str">
        <f t="shared" si="4"/>
        <v/>
      </c>
      <c r="F36" s="5"/>
      <c r="G36" s="5"/>
      <c r="H36" s="9"/>
      <c r="I36" s="9"/>
      <c r="J36" s="9"/>
      <c r="K36" s="39" t="str">
        <f t="shared" si="0"/>
        <v/>
      </c>
      <c r="L36" s="13" t="str">
        <f>IF(AND(M36="",N36="",O36=""),"",IFERROR(VLOOKUP($B$5,'Bærer politikere'!$A$2:$C$400,3,FALSE),""))</f>
        <v/>
      </c>
      <c r="M36" s="13" t="str">
        <f t="shared" si="1"/>
        <v/>
      </c>
      <c r="N36" s="13" t="str">
        <f>IFERROR(VLOOKUP(B36, Tabel2[],2,FALSE),"")</f>
        <v/>
      </c>
      <c r="O36" s="13" t="str">
        <f>IFERROR(VLOOKUP(C36,Tabel3[],2,FALSE),"")</f>
        <v/>
      </c>
      <c r="P36" s="5" t="str">
        <f>IF(AND(M36="",N36="",O36=""),"",IFERROR(VLOOKUP($B$5,'Bærer politikere'!$A$2:$B$400,2,FALSE),""))</f>
        <v/>
      </c>
      <c r="Q36" s="5" t="str">
        <f t="shared" si="2"/>
        <v>--</v>
      </c>
      <c r="R36" cm="1">
        <f t="array" ref="R36">IFERROR(_xlfn.IFS(AND(LEN(C36)=0,LEN(F36)&gt;0),1,AND(LEN(B36)=0,LEN(F36)&gt;0),1),0)</f>
        <v>0</v>
      </c>
    </row>
    <row r="37" spans="1:18" x14ac:dyDescent="0.25">
      <c r="A37" s="5"/>
      <c r="B37" s="5"/>
      <c r="C37" s="5"/>
      <c r="D37" s="5" t="str">
        <f t="shared" si="3"/>
        <v/>
      </c>
      <c r="E37" s="5" t="str">
        <f t="shared" si="4"/>
        <v/>
      </c>
      <c r="F37" s="5"/>
      <c r="G37" s="5"/>
      <c r="H37" s="9"/>
      <c r="I37" s="9"/>
      <c r="J37" s="9"/>
      <c r="K37" s="39" t="str">
        <f t="shared" si="0"/>
        <v/>
      </c>
      <c r="L37" s="13" t="str">
        <f>IF(AND(M37="",N37="",O37=""),"",IFERROR(VLOOKUP($B$5,'Bærer politikere'!$A$2:$C$400,3,FALSE),""))</f>
        <v/>
      </c>
      <c r="M37" s="13" t="str">
        <f t="shared" si="1"/>
        <v/>
      </c>
      <c r="N37" s="13" t="str">
        <f>IFERROR(VLOOKUP(B37, Tabel2[],2,FALSE),"")</f>
        <v/>
      </c>
      <c r="O37" s="13" t="str">
        <f>IFERROR(VLOOKUP(C37,Tabel3[],2,FALSE),"")</f>
        <v/>
      </c>
      <c r="P37" s="5" t="str">
        <f>IF(AND(M37="",N37="",O37=""),"",IFERROR(VLOOKUP($B$5,'Bærer politikere'!$A$2:$B$400,2,FALSE),""))</f>
        <v/>
      </c>
      <c r="Q37" s="5" t="str">
        <f t="shared" si="2"/>
        <v>--</v>
      </c>
      <c r="R37" cm="1">
        <f t="array" ref="R37">IFERROR(_xlfn.IFS(AND(LEN(C37)=0,LEN(F37)&gt;0),1,AND(LEN(B37)=0,LEN(F37)&gt;0),1),0)</f>
        <v>0</v>
      </c>
    </row>
    <row r="38" spans="1:18" x14ac:dyDescent="0.25">
      <c r="A38" s="28" t="s">
        <v>18</v>
      </c>
      <c r="B38" s="28"/>
      <c r="C38" s="28"/>
      <c r="D38" s="28"/>
      <c r="E38" s="28"/>
      <c r="F38" s="28"/>
      <c r="G38" s="28"/>
      <c r="H38" s="29">
        <f>SUM(H15:H37)</f>
        <v>0</v>
      </c>
      <c r="I38" s="37"/>
      <c r="J38" s="37"/>
      <c r="K38" s="37"/>
      <c r="L38" s="37"/>
      <c r="M38" s="38"/>
      <c r="N38" s="8"/>
      <c r="O38" s="8"/>
      <c r="P38" s="7"/>
      <c r="Q38" s="7"/>
    </row>
    <row r="39" spans="1:18" x14ac:dyDescent="0.25">
      <c r="C39"/>
      <c r="D39"/>
      <c r="E39"/>
    </row>
    <row r="40" spans="1:18" x14ac:dyDescent="0.25">
      <c r="C40"/>
      <c r="D40"/>
      <c r="E40"/>
    </row>
    <row r="41" spans="1:18" x14ac:dyDescent="0.25">
      <c r="C41"/>
      <c r="D41"/>
      <c r="E41"/>
    </row>
    <row r="42" spans="1:18" x14ac:dyDescent="0.25">
      <c r="C42"/>
      <c r="D42"/>
      <c r="E42"/>
    </row>
    <row r="43" spans="1:18" x14ac:dyDescent="0.25">
      <c r="C43"/>
      <c r="D43"/>
      <c r="E43"/>
    </row>
    <row r="44" spans="1:18" x14ac:dyDescent="0.25">
      <c r="C44"/>
      <c r="D44"/>
      <c r="E44"/>
    </row>
    <row r="45" spans="1:18" x14ac:dyDescent="0.25">
      <c r="C45"/>
      <c r="D45"/>
      <c r="E45"/>
    </row>
    <row r="46" spans="1:18" x14ac:dyDescent="0.25">
      <c r="C46"/>
      <c r="D46"/>
      <c r="E46"/>
    </row>
    <row r="47" spans="1:18" x14ac:dyDescent="0.25">
      <c r="C47"/>
      <c r="D47"/>
      <c r="E47"/>
    </row>
    <row r="48" spans="1:18" x14ac:dyDescent="0.25">
      <c r="C48"/>
      <c r="D48"/>
      <c r="E48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</sheetData>
  <dataConsolidate/>
  <mergeCells count="1">
    <mergeCell ref="A1:H2"/>
  </mergeCells>
  <dataValidations count="6">
    <dataValidation type="list" allowBlank="1" showInputMessage="1" showErrorMessage="1" sqref="F11:P11 C11" xr:uid="{FAF6755B-BCBD-4D81-8DFE-145449BF16CF}">
      <formula1>"Forperson,Næstforperson,Bestyrelsesmedlem,Suppleant"</formula1>
    </dataValidation>
    <dataValidation type="list" allowBlank="1" showInputMessage="1" showErrorMessage="1" sqref="C29" xr:uid="{F5D333F1-D2EE-42F8-99FE-482CB4A776DD}">
      <formula1>_xlfn.ANCHORARRAY($F$284)</formula1>
    </dataValidation>
    <dataValidation type="list" allowBlank="1" showInputMessage="1" showErrorMessage="1" sqref="C28" xr:uid="{2C1D7468-8337-49D3-8F26-B0E2640B14E9}">
      <formula1>_xlfn.ANCHORARRAY($F$264)</formula1>
    </dataValidation>
    <dataValidation type="list" allowBlank="1" showInputMessage="1" showErrorMessage="1" sqref="C30" xr:uid="{8195D424-16D9-4869-83DB-A52AB647FC26}">
      <formula1>_xlfn.ANCHORARRAY($F$304)</formula1>
    </dataValidation>
    <dataValidation type="list" allowBlank="1" showInputMessage="1" showErrorMessage="1" sqref="A15:A37" xr:uid="{754C70AB-1436-46F6-AE98-2E35E2F44680}">
      <formula1>"Forperson,Næstforperson,Bestyrelsesmedlem,Suppleant,Andet"</formula1>
    </dataValidation>
    <dataValidation type="custom" allowBlank="1" showInputMessage="1" showErrorMessage="1" errorTitle="Udfyld Best/Udvalg og Formål" error="Bestyrelse/udvalg og Formål skal udfyldes før der skrives beskrivelse. _x000a_Hvis den rigtige kategori ikke findes, skal der vælges &quot;Andet&quot; " sqref="F15:F22 F24:F37 F23" xr:uid="{D0EF57F5-E9B5-4E3C-873C-6ABF2D57D5B8}">
      <formula1>R15=0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 xr:uid="{77E18389-5F60-4120-A4C8-289E101F0436}">
          <x14:formula1>
            <xm:f>'Bærer politikere'!$A$2:$A$426</xm:f>
          </x14:formula1>
          <xm:sqref>B5</xm:sqref>
        </x14:dataValidation>
        <x14:dataValidation type="list" allowBlank="1" showInputMessage="1" showErrorMessage="1" xr:uid="{9D6DC3E9-E6AE-4F5A-AF18-BB8FA9A544BA}">
          <x14:formula1>
            <xm:f>Data!$G$3:$G$18</xm:f>
          </x14:formula1>
          <xm:sqref>B15:B37</xm:sqref>
        </x14:dataValidation>
        <x14:dataValidation type="list" allowBlank="1" showInputMessage="1" showErrorMessage="1" xr:uid="{3E541AE6-8AC2-4266-96EA-EF171EC9F6F0}">
          <x14:formula1>
            <xm:f>_xlfn.ANCHORARRAY(Data!$D65)</xm:f>
          </x14:formula1>
          <xm:sqref>C18</xm:sqref>
        </x14:dataValidation>
        <x14:dataValidation type="list" allowBlank="1" showInputMessage="1" showErrorMessage="1" xr:uid="{EE99DB48-FFA3-4096-B2E6-A418ACDA08EE}">
          <x14:formula1>
            <xm:f>_xlfn.ANCHORARRAY(Data!$D85)</xm:f>
          </x14:formula1>
          <xm:sqref>C19</xm:sqref>
        </x14:dataValidation>
        <x14:dataValidation type="list" allowBlank="1" showInputMessage="1" showErrorMessage="1" xr:uid="{35799FC0-999A-4A82-802A-668C10A56021}">
          <x14:formula1>
            <xm:f>_xlfn.ANCHORARRAY(Data!$D105)</xm:f>
          </x14:formula1>
          <xm:sqref>C20</xm:sqref>
        </x14:dataValidation>
        <x14:dataValidation type="list" allowBlank="1" showInputMessage="1" showErrorMessage="1" xr:uid="{461CA346-8988-4191-834C-66A8D9AF1F25}">
          <x14:formula1>
            <xm:f>_xlfn.ANCHORARRAY(Data!$D125)</xm:f>
          </x14:formula1>
          <xm:sqref>C21</xm:sqref>
        </x14:dataValidation>
        <x14:dataValidation type="list" allowBlank="1" showInputMessage="1" showErrorMessage="1" xr:uid="{3D116C4C-D7ED-4FC7-AB37-EE4409FE08FD}">
          <x14:formula1>
            <xm:f>_xlfn.ANCHORARRAY(Data!$D145)</xm:f>
          </x14:formula1>
          <xm:sqref>C22</xm:sqref>
        </x14:dataValidation>
        <x14:dataValidation type="list" allowBlank="1" showInputMessage="1" showErrorMessage="1" xr:uid="{706D4ACE-30D1-4AA6-B2B0-957FF30EBCD3}">
          <x14:formula1>
            <xm:f>_xlfn.ANCHORARRAY(Data!$D165)</xm:f>
          </x14:formula1>
          <xm:sqref>C23</xm:sqref>
        </x14:dataValidation>
        <x14:dataValidation type="list" allowBlank="1" showInputMessage="1" showErrorMessage="1" xr:uid="{8E944C83-844B-408C-8183-91EA908C2537}">
          <x14:formula1>
            <xm:f>_xlfn.ANCHORARRAY(Data!$D185)</xm:f>
          </x14:formula1>
          <xm:sqref>C24</xm:sqref>
        </x14:dataValidation>
        <x14:dataValidation type="list" allowBlank="1" showInputMessage="1" showErrorMessage="1" xr:uid="{688EDFA3-47EE-400F-8405-CAEB6B30D2BC}">
          <x14:formula1>
            <xm:f>_xlfn.ANCHORARRAY(Data!$D205)</xm:f>
          </x14:formula1>
          <xm:sqref>C25</xm:sqref>
        </x14:dataValidation>
        <x14:dataValidation type="list" allowBlank="1" showInputMessage="1" showErrorMessage="1" xr:uid="{5632A7C7-2A5E-45A5-BA70-F68CEA39283C}">
          <x14:formula1>
            <xm:f>_xlfn.ANCHORARRAY(Data!$D225)</xm:f>
          </x14:formula1>
          <xm:sqref>C26</xm:sqref>
        </x14:dataValidation>
        <x14:dataValidation type="list" allowBlank="1" showInputMessage="1" showErrorMessage="1" xr:uid="{E5A4E92F-F505-40E9-A930-49CB4ACA3DB5}">
          <x14:formula1>
            <xm:f>_xlfn.ANCHORARRAY(Data!$D245)</xm:f>
          </x14:formula1>
          <xm:sqref>C27</xm:sqref>
        </x14:dataValidation>
        <x14:dataValidation type="list" allowBlank="1" showInputMessage="1" showErrorMessage="1" xr:uid="{9B59BF0D-1FF7-4646-9B5D-D387D63F431A}">
          <x14:formula1>
            <xm:f>_xlfn.ANCHORARRAY(Data!$D325)</xm:f>
          </x14:formula1>
          <xm:sqref>C31</xm:sqref>
        </x14:dataValidation>
        <x14:dataValidation type="list" allowBlank="1" showInputMessage="1" showErrorMessage="1" xr:uid="{9A42163C-E694-4C50-A76C-2C24B3688BAB}">
          <x14:formula1>
            <xm:f>_xlfn.ANCHORARRAY(Data!$D345)</xm:f>
          </x14:formula1>
          <xm:sqref>C32</xm:sqref>
        </x14:dataValidation>
        <x14:dataValidation type="list" allowBlank="1" showInputMessage="1" showErrorMessage="1" xr:uid="{438CE7E9-3C09-4F9B-9780-5CC0A17AF09A}">
          <x14:formula1>
            <xm:f>_xlfn.ANCHORARRAY(Data!$D365)</xm:f>
          </x14:formula1>
          <xm:sqref>C33</xm:sqref>
        </x14:dataValidation>
        <x14:dataValidation type="list" allowBlank="1" showInputMessage="1" showErrorMessage="1" xr:uid="{A1AF069D-E07B-4A02-9EC8-EA3E16455096}">
          <x14:formula1>
            <xm:f>_xlfn.ANCHORARRAY(Data!$D385)</xm:f>
          </x14:formula1>
          <xm:sqref>C34</xm:sqref>
        </x14:dataValidation>
        <x14:dataValidation type="list" allowBlank="1" showInputMessage="1" showErrorMessage="1" xr:uid="{7F0AF856-D8F1-4264-8E4D-B0FC3555CABD}">
          <x14:formula1>
            <xm:f>_xlfn.ANCHORARRAY(Data!$D405)</xm:f>
          </x14:formula1>
          <xm:sqref>C35</xm:sqref>
        </x14:dataValidation>
        <x14:dataValidation type="list" allowBlank="1" showInputMessage="1" showErrorMessage="1" xr:uid="{C8533724-64A4-4EB8-BE31-C46063F2980F}">
          <x14:formula1>
            <xm:f>_xlfn.ANCHORARRAY(Data!$D425)</xm:f>
          </x14:formula1>
          <xm:sqref>C36</xm:sqref>
        </x14:dataValidation>
        <x14:dataValidation type="list" allowBlank="1" showInputMessage="1" showErrorMessage="1" xr:uid="{B372BF02-3589-4782-92EF-3B5BB61EF99B}">
          <x14:formula1>
            <xm:f>_xlfn.ANCHORARRAY(Data!$D445)</xm:f>
          </x14:formula1>
          <xm:sqref>C37</xm:sqref>
        </x14:dataValidation>
        <x14:dataValidation type="list" allowBlank="1" showInputMessage="1" showErrorMessage="1" xr:uid="{EC724DA7-0EDD-4D76-B717-EFC22513D8F4}">
          <x14:formula1>
            <xm:f>_xlfn.ANCHORARRAY(Data!$D44)</xm:f>
          </x14:formula1>
          <xm:sqref>C17</xm:sqref>
        </x14:dataValidation>
        <x14:dataValidation type="list" allowBlank="1" showInputMessage="1" showErrorMessage="1" xr:uid="{305FF8F4-5F01-4A0A-BA26-69574EEA4B21}">
          <x14:formula1>
            <xm:f>_xlfn.ANCHORARRAY(Data!$D3)</xm:f>
          </x14:formula1>
          <xm:sqref>C15</xm:sqref>
        </x14:dataValidation>
        <x14:dataValidation type="list" allowBlank="1" showInputMessage="1" showErrorMessage="1" xr:uid="{3604C226-4CB5-4598-BBC5-0F534F55E99B}">
          <x14:formula1>
            <xm:f>_xlfn.ANCHORARRAY(Data!$D23)</xm:f>
          </x14:formula1>
          <xm:sqref>C16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66100-4E57-4871-A6CB-ED6B690F7578}">
  <sheetPr codeName="Ark3">
    <tabColor theme="4"/>
  </sheetPr>
  <dimension ref="A1:T155"/>
  <sheetViews>
    <sheetView showGridLines="0" topLeftCell="A7" workbookViewId="0">
      <selection activeCell="I26" sqref="I2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cols>
    <col min="1" max="1" width="25.28515625" bestFit="1" customWidth="1"/>
    <col min="2" max="2" width="26.7109375" customWidth="1"/>
    <col min="3" max="3" width="29.7109375" style="1" customWidth="1"/>
    <col min="4" max="5" width="66.28515625" style="1" hidden="1" customWidth="1"/>
    <col min="6" max="6" width="14.7109375" style="1" customWidth="1"/>
    <col min="7" max="7" width="67" customWidth="1"/>
    <col min="8" max="8" width="24.140625" customWidth="1"/>
    <col min="9" max="9" width="15" customWidth="1"/>
    <col min="10" max="10" width="12.28515625" customWidth="1"/>
    <col min="11" max="15" width="26.85546875" hidden="1" customWidth="1"/>
    <col min="16" max="16" width="27" hidden="1" customWidth="1"/>
    <col min="17" max="17" width="17.5703125" hidden="1" customWidth="1"/>
    <col min="18" max="18" width="19.42578125" hidden="1" customWidth="1"/>
    <col min="19" max="19" width="15.5703125" hidden="1" customWidth="1"/>
    <col min="20" max="20" width="9.140625" hidden="1" customWidth="1"/>
  </cols>
  <sheetData>
    <row r="1" spans="1:20" x14ac:dyDescent="0.25">
      <c r="A1" s="51" t="s">
        <v>19</v>
      </c>
      <c r="B1" s="51"/>
      <c r="C1" s="51"/>
      <c r="D1" s="51"/>
      <c r="E1" s="51"/>
      <c r="F1" s="51"/>
      <c r="G1" s="51"/>
      <c r="H1" s="51"/>
      <c r="I1" s="51"/>
      <c r="J1" s="51"/>
      <c r="K1" s="15"/>
      <c r="L1" s="15"/>
      <c r="M1" s="15"/>
      <c r="N1" s="15"/>
      <c r="O1" s="15"/>
      <c r="P1" s="15"/>
      <c r="Q1" s="15"/>
      <c r="R1" s="15"/>
      <c r="S1" s="15"/>
    </row>
    <row r="2" spans="1:20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15"/>
      <c r="L2" s="15"/>
      <c r="M2" s="15"/>
      <c r="N2" s="15"/>
      <c r="O2" s="15"/>
      <c r="P2" s="15"/>
      <c r="Q2" s="15"/>
      <c r="R2" s="15"/>
      <c r="S2" s="15"/>
    </row>
    <row r="3" spans="1:20" x14ac:dyDescent="0.25">
      <c r="C3"/>
      <c r="D3"/>
      <c r="E3"/>
      <c r="F3"/>
    </row>
    <row r="4" spans="1:20" x14ac:dyDescent="0.25">
      <c r="A4" s="23" t="s">
        <v>1</v>
      </c>
      <c r="B4" s="23"/>
      <c r="C4" s="23"/>
      <c r="D4" s="23"/>
      <c r="E4" s="23"/>
      <c r="F4" s="23"/>
      <c r="G4" s="24"/>
      <c r="H4" s="24"/>
      <c r="I4" s="24"/>
      <c r="J4" s="24"/>
      <c r="K4" s="3"/>
      <c r="L4" s="3"/>
      <c r="M4" s="3"/>
      <c r="N4" s="3"/>
      <c r="O4" s="3"/>
      <c r="P4" s="3"/>
      <c r="Q4" s="3"/>
      <c r="R4" s="3"/>
      <c r="S4" s="3"/>
    </row>
    <row r="5" spans="1:20" x14ac:dyDescent="0.25">
      <c r="A5" s="5" t="s">
        <v>2</v>
      </c>
      <c r="B5" s="5"/>
      <c r="D5"/>
      <c r="E5"/>
      <c r="F5"/>
      <c r="G5" s="49" t="s">
        <v>297</v>
      </c>
    </row>
    <row r="6" spans="1:20" x14ac:dyDescent="0.25">
      <c r="A6" s="5" t="s">
        <v>3</v>
      </c>
      <c r="B6" s="40"/>
      <c r="D6"/>
      <c r="E6"/>
      <c r="F6"/>
    </row>
    <row r="7" spans="1:20" x14ac:dyDescent="0.25">
      <c r="A7" s="5" t="s">
        <v>4</v>
      </c>
      <c r="B7" s="5"/>
      <c r="D7"/>
      <c r="E7"/>
      <c r="F7"/>
    </row>
    <row r="8" spans="1:20" x14ac:dyDescent="0.25">
      <c r="A8" s="5" t="s">
        <v>5</v>
      </c>
      <c r="B8" s="5"/>
      <c r="D8"/>
      <c r="E8"/>
      <c r="F8"/>
    </row>
    <row r="9" spans="1:20" x14ac:dyDescent="0.25">
      <c r="A9" s="5" t="s">
        <v>6</v>
      </c>
      <c r="B9" s="5"/>
      <c r="D9"/>
      <c r="E9"/>
      <c r="F9"/>
    </row>
    <row r="10" spans="1:20" x14ac:dyDescent="0.25">
      <c r="A10" s="5" t="s">
        <v>7</v>
      </c>
      <c r="B10" s="5"/>
      <c r="D10"/>
      <c r="E10"/>
      <c r="F10"/>
    </row>
    <row r="11" spans="1:20" x14ac:dyDescent="0.25">
      <c r="D11"/>
      <c r="E11"/>
      <c r="F11"/>
    </row>
    <row r="12" spans="1:20" x14ac:dyDescent="0.25">
      <c r="C12"/>
      <c r="D12"/>
      <c r="E12"/>
      <c r="F12"/>
    </row>
    <row r="13" spans="1:20" x14ac:dyDescent="0.25">
      <c r="A13" s="31" t="s">
        <v>21</v>
      </c>
      <c r="B13" s="23"/>
      <c r="C13" s="24"/>
      <c r="D13" s="24"/>
      <c r="E13" s="24"/>
      <c r="F13" s="24"/>
      <c r="G13" s="24"/>
      <c r="H13" s="25" t="s">
        <v>22</v>
      </c>
      <c r="I13" s="24"/>
      <c r="J13" s="24"/>
      <c r="K13" s="3"/>
      <c r="L13" s="3"/>
      <c r="M13" s="3"/>
      <c r="N13" s="3"/>
      <c r="O13" s="3"/>
      <c r="P13" s="3"/>
      <c r="Q13" s="3"/>
      <c r="R13" s="3"/>
      <c r="S13" s="3"/>
    </row>
    <row r="14" spans="1:20" x14ac:dyDescent="0.25">
      <c r="A14" s="4" t="s">
        <v>8</v>
      </c>
      <c r="B14" s="4" t="s">
        <v>9</v>
      </c>
      <c r="C14" s="4" t="s">
        <v>10</v>
      </c>
      <c r="D14" s="4"/>
      <c r="E14" s="4"/>
      <c r="F14" s="4" t="s">
        <v>23</v>
      </c>
      <c r="G14" s="4" t="s">
        <v>11</v>
      </c>
      <c r="H14" s="4" t="s">
        <v>24</v>
      </c>
      <c r="I14" s="4" t="s">
        <v>25</v>
      </c>
      <c r="J14" s="4" t="s">
        <v>13</v>
      </c>
      <c r="K14" s="4" t="s">
        <v>226</v>
      </c>
      <c r="L14" s="4" t="s">
        <v>227</v>
      </c>
      <c r="M14" s="4" t="s">
        <v>225</v>
      </c>
      <c r="N14" s="4" t="s">
        <v>229</v>
      </c>
      <c r="O14" s="4" t="s">
        <v>11</v>
      </c>
      <c r="P14" t="s">
        <v>14</v>
      </c>
      <c r="Q14" t="s">
        <v>15</v>
      </c>
      <c r="R14" t="s">
        <v>16</v>
      </c>
      <c r="S14" t="s">
        <v>17</v>
      </c>
      <c r="T14" s="4" t="s">
        <v>296</v>
      </c>
    </row>
    <row r="15" spans="1:20" x14ac:dyDescent="0.25">
      <c r="A15" s="5"/>
      <c r="B15" s="5"/>
      <c r="C15" s="5"/>
      <c r="D15" s="5"/>
      <c r="E15" s="5"/>
      <c r="F15" s="41"/>
      <c r="G15" s="5"/>
      <c r="H15" s="5"/>
      <c r="I15" s="42">
        <v>415</v>
      </c>
      <c r="J15" s="9" t="str">
        <f t="shared" ref="J15:J37" si="0">IF(H15="","",H15*I15)</f>
        <v/>
      </c>
      <c r="K15" s="13" t="str">
        <f>IF(AND(O15="",P15="",Q15=""),"",H15)</f>
        <v/>
      </c>
      <c r="L15" s="9" t="str">
        <f>IF(AND(O15="",P15="",Q15=""),"",I15)</f>
        <v/>
      </c>
      <c r="M15" s="13" t="str">
        <f>IF(AND(O15="",P15="",Q15=""),"",2010)</f>
        <v/>
      </c>
      <c r="N15" s="13" t="str">
        <f>IF(AND(P15="",Q15="",O15=""),"",IFERROR(VLOOKUP($B$5,'Bærer politikere'!$A$2:$C$400,3,FALSE),""))</f>
        <v/>
      </c>
      <c r="O15" s="13" t="str">
        <f>IF(G15="","",G15)</f>
        <v/>
      </c>
      <c r="P15" s="13" t="str">
        <f>IFERROR(VLOOKUP(B15, Tabel2[],2,FALSE),"")</f>
        <v/>
      </c>
      <c r="Q15" s="13" t="str">
        <f>IFERROR(VLOOKUP(C15,Tabel3[],2,FALSE),"")</f>
        <v/>
      </c>
      <c r="R15" s="5" t="str">
        <f>IF(AND(P15="",Q15="",O15=""),"",IFERROR(VLOOKUP($B$5,'Bærer politikere'!$A$2:$B$400,2,FALSE),""))</f>
        <v/>
      </c>
      <c r="S15" s="5" t="str">
        <f>P15&amp;"-"&amp;Q15&amp;"-"&amp;R15</f>
        <v>--</v>
      </c>
      <c r="T15" cm="1">
        <f t="array" ref="T15">IFERROR(_xlfn.IFS(AND(LEN(C15)=0,LEN(G15)&gt;0),1,AND(LEN(B15)=0,LEN(G15)&gt;0),1),0)</f>
        <v>0</v>
      </c>
    </row>
    <row r="16" spans="1:20" x14ac:dyDescent="0.25">
      <c r="A16" s="5"/>
      <c r="B16" s="5"/>
      <c r="C16" s="5"/>
      <c r="D16" s="5" t="str">
        <f t="shared" ref="D16:D37" si="1">B16&amp;C16</f>
        <v/>
      </c>
      <c r="E16" s="5" t="str">
        <f t="shared" ref="E16:E37" si="2">B16&amp;C16</f>
        <v/>
      </c>
      <c r="F16" s="5"/>
      <c r="G16" s="5"/>
      <c r="H16" s="5"/>
      <c r="I16" s="42">
        <v>415</v>
      </c>
      <c r="J16" s="9" t="str">
        <f t="shared" si="0"/>
        <v/>
      </c>
      <c r="K16" s="13" t="str">
        <f t="shared" ref="K16:K36" si="3">IF(AND(O16="",P16="",Q16=""),"",H16)</f>
        <v/>
      </c>
      <c r="L16" s="9" t="str">
        <f t="shared" ref="L16:L36" si="4">IF(AND(O16="",P16="",Q16=""),"",I16)</f>
        <v/>
      </c>
      <c r="M16" s="13" t="str">
        <f t="shared" ref="M16:M36" si="5">IF(AND(O16="",P16="",Q16=""),"",2010)</f>
        <v/>
      </c>
      <c r="N16" s="13" t="str">
        <f>IF(AND(P16="",Q16="",O16=""),"",IFERROR(VLOOKUP($B$5,'Bærer politikere'!$A$2:$C$400,3,FALSE),""))</f>
        <v/>
      </c>
      <c r="O16" s="13" t="str">
        <f t="shared" ref="O16:O37" si="6">IF(G16="","",G16)</f>
        <v/>
      </c>
      <c r="P16" s="13" t="str">
        <f>IFERROR(VLOOKUP(B16, Tabel2[],2,FALSE),"")</f>
        <v/>
      </c>
      <c r="Q16" s="13" t="str">
        <f>IFERROR(VLOOKUP(C16,Tabel3[],2,FALSE),"")</f>
        <v/>
      </c>
      <c r="R16" s="5" t="str">
        <f>IF(AND(P16="",Q16="",O16=""),"",IFERROR(VLOOKUP($B$5,'Bærer politikere'!$A$2:$B$400,2,FALSE),""))</f>
        <v/>
      </c>
      <c r="S16" s="5" t="str">
        <f t="shared" ref="S16:S37" si="7">P16&amp;"-"&amp;Q16&amp;"-"&amp;R16</f>
        <v>--</v>
      </c>
      <c r="T16" cm="1">
        <f t="array" ref="T16">IFERROR(_xlfn.IFS(AND(LEN(C16)=0,LEN(G16)&gt;0),1,AND(LEN(B16)=0,LEN(G16)&gt;0),1),0)</f>
        <v>0</v>
      </c>
    </row>
    <row r="17" spans="1:20" x14ac:dyDescent="0.25">
      <c r="A17" s="5"/>
      <c r="B17" s="5"/>
      <c r="C17" s="5"/>
      <c r="D17" s="5" t="str">
        <f t="shared" si="1"/>
        <v/>
      </c>
      <c r="E17" s="5" t="str">
        <f t="shared" si="2"/>
        <v/>
      </c>
      <c r="F17" s="5"/>
      <c r="G17" s="5"/>
      <c r="H17" s="5"/>
      <c r="I17" s="42">
        <v>415</v>
      </c>
      <c r="J17" s="9" t="str">
        <f t="shared" si="0"/>
        <v/>
      </c>
      <c r="K17" s="13" t="str">
        <f t="shared" si="3"/>
        <v/>
      </c>
      <c r="L17" s="9" t="str">
        <f t="shared" si="4"/>
        <v/>
      </c>
      <c r="M17" s="13" t="str">
        <f t="shared" si="5"/>
        <v/>
      </c>
      <c r="N17" s="13" t="str">
        <f>IF(AND(P17="",Q17="",O17=""),"",IFERROR(VLOOKUP($B$5,'Bærer politikere'!$A$2:$C$400,3,FALSE),""))</f>
        <v/>
      </c>
      <c r="O17" s="13" t="str">
        <f t="shared" si="6"/>
        <v/>
      </c>
      <c r="P17" s="13" t="str">
        <f>IFERROR(VLOOKUP(B17, Tabel2[],2,FALSE),"")</f>
        <v/>
      </c>
      <c r="Q17" s="13" t="str">
        <f>IFERROR(VLOOKUP(C17,Tabel3[],2,FALSE),"")</f>
        <v/>
      </c>
      <c r="R17" s="5" t="str">
        <f>IF(AND(P17="",Q17="",O17=""),"",IFERROR(VLOOKUP($B$5,'Bærer politikere'!$A$2:$B$400,2,FALSE),""))</f>
        <v/>
      </c>
      <c r="S17" s="5" t="str">
        <f t="shared" si="7"/>
        <v>--</v>
      </c>
      <c r="T17" cm="1">
        <f t="array" ref="T17">IFERROR(_xlfn.IFS(AND(LEN(C17)=0,LEN(G17)&gt;0),1,AND(LEN(B17)=0,LEN(G17)&gt;0),1),0)</f>
        <v>0</v>
      </c>
    </row>
    <row r="18" spans="1:20" x14ac:dyDescent="0.25">
      <c r="A18" s="5"/>
      <c r="B18" s="5"/>
      <c r="C18" s="5"/>
      <c r="D18" s="5" t="str">
        <f t="shared" si="1"/>
        <v/>
      </c>
      <c r="E18" s="5" t="str">
        <f t="shared" si="2"/>
        <v/>
      </c>
      <c r="F18" s="5"/>
      <c r="G18" s="5"/>
      <c r="H18" s="5"/>
      <c r="I18" s="42">
        <v>415</v>
      </c>
      <c r="J18" s="9" t="str">
        <f t="shared" si="0"/>
        <v/>
      </c>
      <c r="K18" s="13" t="str">
        <f t="shared" si="3"/>
        <v/>
      </c>
      <c r="L18" s="9" t="str">
        <f t="shared" si="4"/>
        <v/>
      </c>
      <c r="M18" s="13" t="str">
        <f t="shared" si="5"/>
        <v/>
      </c>
      <c r="N18" s="13" t="str">
        <f>IF(AND(P18="",Q18="",O18=""),"",IFERROR(VLOOKUP($B$5,'Bærer politikere'!$A$2:$C$400,3,FALSE),""))</f>
        <v/>
      </c>
      <c r="O18" s="13" t="str">
        <f t="shared" si="6"/>
        <v/>
      </c>
      <c r="P18" s="13" t="str">
        <f>IFERROR(VLOOKUP(B18, Tabel2[],2,FALSE),"")</f>
        <v/>
      </c>
      <c r="Q18" s="13" t="str">
        <f>IFERROR(VLOOKUP(C18,Tabel3[],2,FALSE),"")</f>
        <v/>
      </c>
      <c r="R18" s="5" t="str">
        <f>IF(AND(P18="",Q18="",O18=""),"",IFERROR(VLOOKUP($B$5,'Bærer politikere'!$A$2:$B$400,2,FALSE),""))</f>
        <v/>
      </c>
      <c r="S18" s="5" t="str">
        <f t="shared" si="7"/>
        <v>--</v>
      </c>
      <c r="T18" cm="1">
        <f t="array" ref="T18">IFERROR(_xlfn.IFS(AND(LEN(C18)=0,LEN(G18)&gt;0),1,AND(LEN(B18)=0,LEN(G18)&gt;0),1),0)</f>
        <v>0</v>
      </c>
    </row>
    <row r="19" spans="1:20" x14ac:dyDescent="0.25">
      <c r="A19" s="5"/>
      <c r="B19" s="5"/>
      <c r="C19" s="5"/>
      <c r="D19" s="5" t="str">
        <f t="shared" si="1"/>
        <v/>
      </c>
      <c r="E19" s="5" t="str">
        <f t="shared" si="2"/>
        <v/>
      </c>
      <c r="F19" s="5"/>
      <c r="G19" s="5"/>
      <c r="H19" s="5"/>
      <c r="I19" s="42">
        <v>415</v>
      </c>
      <c r="J19" s="9" t="str">
        <f t="shared" si="0"/>
        <v/>
      </c>
      <c r="K19" s="13" t="str">
        <f t="shared" si="3"/>
        <v/>
      </c>
      <c r="L19" s="9" t="str">
        <f t="shared" si="4"/>
        <v/>
      </c>
      <c r="M19" s="13" t="str">
        <f t="shared" si="5"/>
        <v/>
      </c>
      <c r="N19" s="13" t="str">
        <f>IF(AND(P19="",Q19="",O19=""),"",IFERROR(VLOOKUP($B$5,'Bærer politikere'!$A$2:$C$400,3,FALSE),""))</f>
        <v/>
      </c>
      <c r="O19" s="13" t="str">
        <f t="shared" si="6"/>
        <v/>
      </c>
      <c r="P19" s="13" t="str">
        <f>IFERROR(VLOOKUP(B19, Tabel2[],2,FALSE),"")</f>
        <v/>
      </c>
      <c r="Q19" s="13" t="str">
        <f>IFERROR(VLOOKUP(C19,Tabel3[],2,FALSE),"")</f>
        <v/>
      </c>
      <c r="R19" s="5" t="str">
        <f>IF(AND(P19="",Q19="",O19=""),"",IFERROR(VLOOKUP($B$5,'Bærer politikere'!$A$2:$B$400,2,FALSE),""))</f>
        <v/>
      </c>
      <c r="S19" s="5" t="str">
        <f t="shared" si="7"/>
        <v>--</v>
      </c>
      <c r="T19" cm="1">
        <f t="array" ref="T19">IFERROR(_xlfn.IFS(AND(LEN(C19)=0,LEN(G19)&gt;0),1,AND(LEN(B19)=0,LEN(G19)&gt;0),1),0)</f>
        <v>0</v>
      </c>
    </row>
    <row r="20" spans="1:20" x14ac:dyDescent="0.25">
      <c r="A20" s="5"/>
      <c r="B20" s="5"/>
      <c r="C20" s="5"/>
      <c r="D20" s="5" t="str">
        <f t="shared" si="1"/>
        <v/>
      </c>
      <c r="E20" s="5" t="str">
        <f t="shared" si="2"/>
        <v/>
      </c>
      <c r="F20" s="5"/>
      <c r="G20" s="5"/>
      <c r="H20" s="5"/>
      <c r="I20" s="42">
        <v>415</v>
      </c>
      <c r="J20" s="9" t="str">
        <f t="shared" si="0"/>
        <v/>
      </c>
      <c r="K20" s="13" t="str">
        <f t="shared" si="3"/>
        <v/>
      </c>
      <c r="L20" s="9" t="str">
        <f t="shared" si="4"/>
        <v/>
      </c>
      <c r="M20" s="13" t="str">
        <f t="shared" si="5"/>
        <v/>
      </c>
      <c r="N20" s="13" t="str">
        <f>IF(AND(P20="",Q20="",O20=""),"",IFERROR(VLOOKUP($B$5,'Bærer politikere'!$A$2:$C$400,3,FALSE),""))</f>
        <v/>
      </c>
      <c r="O20" s="13" t="str">
        <f t="shared" si="6"/>
        <v/>
      </c>
      <c r="P20" s="13" t="str">
        <f>IFERROR(VLOOKUP(B20, Tabel2[],2,FALSE),"")</f>
        <v/>
      </c>
      <c r="Q20" s="13" t="str">
        <f>IFERROR(VLOOKUP(C20,Tabel3[],2,FALSE),"")</f>
        <v/>
      </c>
      <c r="R20" s="5" t="str">
        <f>IF(AND(P20="",Q20="",O20=""),"",IFERROR(VLOOKUP($B$5,'Bærer politikere'!$A$2:$B$400,2,FALSE),""))</f>
        <v/>
      </c>
      <c r="S20" s="5" t="str">
        <f t="shared" si="7"/>
        <v>--</v>
      </c>
      <c r="T20" cm="1">
        <f t="array" ref="T20">IFERROR(_xlfn.IFS(AND(LEN(C20)=0,LEN(G20)&gt;0),1,AND(LEN(B20)=0,LEN(G20)&gt;0),1),0)</f>
        <v>0</v>
      </c>
    </row>
    <row r="21" spans="1:20" x14ac:dyDescent="0.25">
      <c r="A21" s="5"/>
      <c r="B21" s="5"/>
      <c r="C21" s="5"/>
      <c r="D21" s="5" t="str">
        <f t="shared" si="1"/>
        <v/>
      </c>
      <c r="E21" s="5" t="str">
        <f t="shared" si="2"/>
        <v/>
      </c>
      <c r="F21" s="5"/>
      <c r="G21" s="5"/>
      <c r="H21" s="5"/>
      <c r="I21" s="42">
        <v>415</v>
      </c>
      <c r="J21" s="9" t="str">
        <f t="shared" si="0"/>
        <v/>
      </c>
      <c r="K21" s="13" t="str">
        <f t="shared" si="3"/>
        <v/>
      </c>
      <c r="L21" s="9" t="str">
        <f t="shared" si="4"/>
        <v/>
      </c>
      <c r="M21" s="13" t="str">
        <f t="shared" si="5"/>
        <v/>
      </c>
      <c r="N21" s="13" t="str">
        <f>IF(AND(P21="",Q21="",O21=""),"",IFERROR(VLOOKUP($B$5,'Bærer politikere'!$A$2:$C$400,3,FALSE),""))</f>
        <v/>
      </c>
      <c r="O21" s="13" t="str">
        <f t="shared" si="6"/>
        <v/>
      </c>
      <c r="P21" s="13" t="str">
        <f>IFERROR(VLOOKUP(B21, Tabel2[],2,FALSE),"")</f>
        <v/>
      </c>
      <c r="Q21" s="13" t="str">
        <f>IFERROR(VLOOKUP(C21,Tabel3[],2,FALSE),"")</f>
        <v/>
      </c>
      <c r="R21" s="5" t="str">
        <f>IF(AND(P21="",Q21="",O21=""),"",IFERROR(VLOOKUP($B$5,'Bærer politikere'!$A$2:$B$400,2,FALSE),""))</f>
        <v/>
      </c>
      <c r="S21" s="5" t="str">
        <f t="shared" si="7"/>
        <v>--</v>
      </c>
      <c r="T21" cm="1">
        <f t="array" ref="T21">IFERROR(_xlfn.IFS(AND(LEN(C21)=0,LEN(G21)&gt;0),1,AND(LEN(B21)=0,LEN(G21)&gt;0),1),0)</f>
        <v>0</v>
      </c>
    </row>
    <row r="22" spans="1:20" x14ac:dyDescent="0.25">
      <c r="A22" s="5"/>
      <c r="B22" s="5"/>
      <c r="C22" s="5"/>
      <c r="D22" s="5" t="str">
        <f t="shared" si="1"/>
        <v/>
      </c>
      <c r="E22" s="5" t="str">
        <f t="shared" si="2"/>
        <v/>
      </c>
      <c r="F22" s="5"/>
      <c r="G22" s="5"/>
      <c r="H22" s="5"/>
      <c r="I22" s="42">
        <v>415</v>
      </c>
      <c r="J22" s="9" t="str">
        <f t="shared" si="0"/>
        <v/>
      </c>
      <c r="K22" s="13" t="str">
        <f t="shared" si="3"/>
        <v/>
      </c>
      <c r="L22" s="9" t="str">
        <f t="shared" si="4"/>
        <v/>
      </c>
      <c r="M22" s="13" t="str">
        <f t="shared" si="5"/>
        <v/>
      </c>
      <c r="N22" s="13" t="str">
        <f>IF(AND(P22="",Q22="",O22=""),"",IFERROR(VLOOKUP($B$5,'Bærer politikere'!$A$2:$C$400,3,FALSE),""))</f>
        <v/>
      </c>
      <c r="O22" s="13" t="str">
        <f t="shared" si="6"/>
        <v/>
      </c>
      <c r="P22" s="13" t="str">
        <f>IFERROR(VLOOKUP(B22, Tabel2[],2,FALSE),"")</f>
        <v/>
      </c>
      <c r="Q22" s="13" t="str">
        <f>IFERROR(VLOOKUP(C22,Tabel3[],2,FALSE),"")</f>
        <v/>
      </c>
      <c r="R22" s="5" t="str">
        <f>IF(AND(P22="",Q22="",O22=""),"",IFERROR(VLOOKUP($B$5,'Bærer politikere'!$A$2:$B$400,2,FALSE),""))</f>
        <v/>
      </c>
      <c r="S22" s="5" t="str">
        <f t="shared" si="7"/>
        <v>--</v>
      </c>
      <c r="T22" cm="1">
        <f t="array" ref="T22">IFERROR(_xlfn.IFS(AND(LEN(C22)=0,LEN(G22)&gt;0),1,AND(LEN(B22)=0,LEN(G22)&gt;0),1),0)</f>
        <v>0</v>
      </c>
    </row>
    <row r="23" spans="1:20" x14ac:dyDescent="0.25">
      <c r="A23" s="5"/>
      <c r="B23" s="5"/>
      <c r="C23" s="5"/>
      <c r="D23" s="5" t="str">
        <f t="shared" si="1"/>
        <v/>
      </c>
      <c r="E23" s="5" t="str">
        <f t="shared" si="2"/>
        <v/>
      </c>
      <c r="F23" s="5"/>
      <c r="G23" s="5"/>
      <c r="H23" s="5"/>
      <c r="I23" s="42">
        <v>415</v>
      </c>
      <c r="J23" s="9" t="str">
        <f t="shared" si="0"/>
        <v/>
      </c>
      <c r="K23" s="13" t="str">
        <f t="shared" si="3"/>
        <v/>
      </c>
      <c r="L23" s="9" t="str">
        <f t="shared" si="4"/>
        <v/>
      </c>
      <c r="M23" s="13" t="str">
        <f t="shared" si="5"/>
        <v/>
      </c>
      <c r="N23" s="13" t="str">
        <f>IF(AND(P23="",Q23="",O23=""),"",IFERROR(VLOOKUP($B$5,'Bærer politikere'!$A$2:$C$400,3,FALSE),""))</f>
        <v/>
      </c>
      <c r="O23" s="13" t="str">
        <f t="shared" si="6"/>
        <v/>
      </c>
      <c r="P23" s="13" t="str">
        <f>IFERROR(VLOOKUP(B23, Tabel2[],2,FALSE),"")</f>
        <v/>
      </c>
      <c r="Q23" s="13" t="str">
        <f>IFERROR(VLOOKUP(C23,Tabel3[],2,FALSE),"")</f>
        <v/>
      </c>
      <c r="R23" s="5" t="str">
        <f>IF(AND(P23="",Q23="",O23=""),"",IFERROR(VLOOKUP($B$5,'Bærer politikere'!$A$2:$B$400,2,FALSE),""))</f>
        <v/>
      </c>
      <c r="S23" s="5" t="str">
        <f t="shared" si="7"/>
        <v>--</v>
      </c>
      <c r="T23" cm="1">
        <f t="array" ref="T23">IFERROR(_xlfn.IFS(AND(LEN(C23)=0,LEN(G23)&gt;0),1,AND(LEN(B23)=0,LEN(G23)&gt;0),1),0)</f>
        <v>0</v>
      </c>
    </row>
    <row r="24" spans="1:20" x14ac:dyDescent="0.25">
      <c r="A24" s="5"/>
      <c r="B24" s="5"/>
      <c r="C24" s="5"/>
      <c r="D24" s="5" t="str">
        <f t="shared" si="1"/>
        <v/>
      </c>
      <c r="E24" s="5" t="str">
        <f t="shared" si="2"/>
        <v/>
      </c>
      <c r="F24" s="5"/>
      <c r="G24" s="5"/>
      <c r="H24" s="5"/>
      <c r="I24" s="42">
        <v>415</v>
      </c>
      <c r="J24" s="9" t="str">
        <f t="shared" si="0"/>
        <v/>
      </c>
      <c r="K24" s="13" t="str">
        <f t="shared" si="3"/>
        <v/>
      </c>
      <c r="L24" s="9" t="str">
        <f t="shared" si="4"/>
        <v/>
      </c>
      <c r="M24" s="13" t="str">
        <f t="shared" si="5"/>
        <v/>
      </c>
      <c r="N24" s="13" t="str">
        <f>IF(AND(P24="",Q24="",O24=""),"",IFERROR(VLOOKUP($B$5,'Bærer politikere'!$A$2:$C$400,3,FALSE),""))</f>
        <v/>
      </c>
      <c r="O24" s="13" t="str">
        <f t="shared" si="6"/>
        <v/>
      </c>
      <c r="P24" s="13" t="str">
        <f>IFERROR(VLOOKUP(B24, Tabel2[],2,FALSE),"")</f>
        <v/>
      </c>
      <c r="Q24" s="13" t="str">
        <f>IFERROR(VLOOKUP(C24,Tabel3[],2,FALSE),"")</f>
        <v/>
      </c>
      <c r="R24" s="5" t="str">
        <f>IF(AND(P24="",Q24="",O24=""),"",IFERROR(VLOOKUP($B$5,'Bærer politikere'!$A$2:$B$400,2,FALSE),""))</f>
        <v/>
      </c>
      <c r="S24" s="5" t="str">
        <f t="shared" si="7"/>
        <v>--</v>
      </c>
      <c r="T24" cm="1">
        <f t="array" ref="T24">IFERROR(_xlfn.IFS(AND(LEN(C24)=0,LEN(G24)&gt;0),1,AND(LEN(B24)=0,LEN(G24)&gt;0),1),0)</f>
        <v>0</v>
      </c>
    </row>
    <row r="25" spans="1:20" x14ac:dyDescent="0.25">
      <c r="A25" s="5"/>
      <c r="B25" s="5"/>
      <c r="C25" s="5"/>
      <c r="D25" s="5" t="str">
        <f t="shared" si="1"/>
        <v/>
      </c>
      <c r="E25" s="5" t="str">
        <f t="shared" si="2"/>
        <v/>
      </c>
      <c r="F25" s="5"/>
      <c r="G25" s="5"/>
      <c r="H25" s="5"/>
      <c r="I25" s="42">
        <v>415</v>
      </c>
      <c r="J25" s="9" t="str">
        <f t="shared" si="0"/>
        <v/>
      </c>
      <c r="K25" s="13" t="str">
        <f t="shared" si="3"/>
        <v/>
      </c>
      <c r="L25" s="9" t="str">
        <f t="shared" si="4"/>
        <v/>
      </c>
      <c r="M25" s="13" t="str">
        <f t="shared" si="5"/>
        <v/>
      </c>
      <c r="N25" s="13" t="str">
        <f>IF(AND(P25="",Q25="",O25=""),"",IFERROR(VLOOKUP($B$5,'Bærer politikere'!$A$2:$C$400,3,FALSE),""))</f>
        <v/>
      </c>
      <c r="O25" s="13" t="str">
        <f t="shared" si="6"/>
        <v/>
      </c>
      <c r="P25" s="13" t="str">
        <f>IFERROR(VLOOKUP(B25, Tabel2[],2,FALSE),"")</f>
        <v/>
      </c>
      <c r="Q25" s="13" t="str">
        <f>IFERROR(VLOOKUP(C25,Tabel3[],2,FALSE),"")</f>
        <v/>
      </c>
      <c r="R25" s="5" t="str">
        <f>IF(AND(P25="",Q25="",O25=""),"",IFERROR(VLOOKUP($B$5,'Bærer politikere'!$A$2:$B$400,2,FALSE),""))</f>
        <v/>
      </c>
      <c r="S25" s="5" t="str">
        <f t="shared" si="7"/>
        <v>--</v>
      </c>
      <c r="T25" cm="1">
        <f t="array" ref="T25">IFERROR(_xlfn.IFS(AND(LEN(C25)=0,LEN(G25)&gt;0),1,AND(LEN(B25)=0,LEN(G25)&gt;0),1),0)</f>
        <v>0</v>
      </c>
    </row>
    <row r="26" spans="1:20" x14ac:dyDescent="0.25">
      <c r="A26" s="5"/>
      <c r="B26" s="5"/>
      <c r="C26" s="5"/>
      <c r="D26" s="5" t="str">
        <f t="shared" si="1"/>
        <v/>
      </c>
      <c r="E26" s="5" t="str">
        <f t="shared" si="2"/>
        <v/>
      </c>
      <c r="F26" s="5"/>
      <c r="G26" s="5"/>
      <c r="H26" s="5"/>
      <c r="I26" s="42">
        <v>415</v>
      </c>
      <c r="J26" s="9" t="str">
        <f t="shared" si="0"/>
        <v/>
      </c>
      <c r="K26" s="13" t="str">
        <f t="shared" si="3"/>
        <v/>
      </c>
      <c r="L26" s="9" t="str">
        <f t="shared" si="4"/>
        <v/>
      </c>
      <c r="M26" s="13" t="str">
        <f t="shared" si="5"/>
        <v/>
      </c>
      <c r="N26" s="13" t="str">
        <f>IF(AND(P26="",Q26="",O26=""),"",IFERROR(VLOOKUP($B$5,'Bærer politikere'!$A$2:$C$400,3,FALSE),""))</f>
        <v/>
      </c>
      <c r="O26" s="13" t="str">
        <f t="shared" si="6"/>
        <v/>
      </c>
      <c r="P26" s="13" t="str">
        <f>IFERROR(VLOOKUP(B26, Tabel2[],2,FALSE),"")</f>
        <v/>
      </c>
      <c r="Q26" s="13" t="str">
        <f>IFERROR(VLOOKUP(C26,Tabel3[],2,FALSE),"")</f>
        <v/>
      </c>
      <c r="R26" s="5" t="str">
        <f>IF(AND(P26="",Q26="",O26=""),"",IFERROR(VLOOKUP($B$5,'Bærer politikere'!$A$2:$B$400,2,FALSE),""))</f>
        <v/>
      </c>
      <c r="S26" s="5" t="str">
        <f t="shared" si="7"/>
        <v>--</v>
      </c>
      <c r="T26" cm="1">
        <f t="array" ref="T26">IFERROR(_xlfn.IFS(AND(LEN(C26)=0,LEN(G26)&gt;0),1,AND(LEN(B26)=0,LEN(G26)&gt;0),1),0)</f>
        <v>0</v>
      </c>
    </row>
    <row r="27" spans="1:20" x14ac:dyDescent="0.25">
      <c r="A27" s="5"/>
      <c r="B27" s="5"/>
      <c r="C27" s="5"/>
      <c r="D27" s="5" t="str">
        <f t="shared" si="1"/>
        <v/>
      </c>
      <c r="E27" s="5" t="str">
        <f t="shared" si="2"/>
        <v/>
      </c>
      <c r="F27" s="5"/>
      <c r="G27" s="5"/>
      <c r="H27" s="5"/>
      <c r="I27" s="42">
        <v>415</v>
      </c>
      <c r="J27" s="9" t="str">
        <f t="shared" si="0"/>
        <v/>
      </c>
      <c r="K27" s="13" t="str">
        <f t="shared" si="3"/>
        <v/>
      </c>
      <c r="L27" s="9" t="str">
        <f t="shared" si="4"/>
        <v/>
      </c>
      <c r="M27" s="13" t="str">
        <f t="shared" si="5"/>
        <v/>
      </c>
      <c r="N27" s="13" t="str">
        <f>IF(AND(P27="",Q27="",O27=""),"",IFERROR(VLOOKUP($B$5,'Bærer politikere'!$A$2:$C$400,3,FALSE),""))</f>
        <v/>
      </c>
      <c r="O27" s="13" t="str">
        <f t="shared" si="6"/>
        <v/>
      </c>
      <c r="P27" s="13" t="str">
        <f>IFERROR(VLOOKUP(B27, Tabel2[],2,FALSE),"")</f>
        <v/>
      </c>
      <c r="Q27" s="13" t="str">
        <f>IFERROR(VLOOKUP(C27,Tabel3[],2,FALSE),"")</f>
        <v/>
      </c>
      <c r="R27" s="5" t="str">
        <f>IF(AND(P27="",Q27="",O27=""),"",IFERROR(VLOOKUP($B$5,'Bærer politikere'!$A$2:$B$400,2,FALSE),""))</f>
        <v/>
      </c>
      <c r="S27" s="5" t="str">
        <f t="shared" si="7"/>
        <v>--</v>
      </c>
      <c r="T27" cm="1">
        <f t="array" ref="T27">IFERROR(_xlfn.IFS(AND(LEN(C27)=0,LEN(G27)&gt;0),1,AND(LEN(B27)=0,LEN(G27)&gt;0),1),0)</f>
        <v>0</v>
      </c>
    </row>
    <row r="28" spans="1:20" x14ac:dyDescent="0.25">
      <c r="A28" s="5"/>
      <c r="B28" s="5"/>
      <c r="C28" s="5"/>
      <c r="D28" s="5" t="str">
        <f t="shared" si="1"/>
        <v/>
      </c>
      <c r="E28" s="5" t="str">
        <f t="shared" si="2"/>
        <v/>
      </c>
      <c r="F28" s="5"/>
      <c r="G28" s="5"/>
      <c r="H28" s="5"/>
      <c r="I28" s="42">
        <v>415</v>
      </c>
      <c r="J28" s="9" t="str">
        <f t="shared" si="0"/>
        <v/>
      </c>
      <c r="K28" s="13" t="str">
        <f t="shared" si="3"/>
        <v/>
      </c>
      <c r="L28" s="9" t="str">
        <f t="shared" si="4"/>
        <v/>
      </c>
      <c r="M28" s="13" t="str">
        <f t="shared" si="5"/>
        <v/>
      </c>
      <c r="N28" s="13" t="str">
        <f>IF(AND(P28="",Q28="",O28=""),"",IFERROR(VLOOKUP($B$5,'Bærer politikere'!$A$2:$C$400,3,FALSE),""))</f>
        <v/>
      </c>
      <c r="O28" s="13" t="str">
        <f t="shared" si="6"/>
        <v/>
      </c>
      <c r="P28" s="13" t="str">
        <f>IFERROR(VLOOKUP(B28, Tabel2[],2,FALSE),"")</f>
        <v/>
      </c>
      <c r="Q28" s="13" t="str">
        <f>IFERROR(VLOOKUP(C28,Tabel3[],2,FALSE),"")</f>
        <v/>
      </c>
      <c r="R28" s="5" t="str">
        <f>IF(AND(P28="",Q28="",O28=""),"",IFERROR(VLOOKUP($B$5,'Bærer politikere'!$A$2:$B$400,2,FALSE),""))</f>
        <v/>
      </c>
      <c r="S28" s="5" t="str">
        <f t="shared" si="7"/>
        <v>--</v>
      </c>
      <c r="T28" cm="1">
        <f t="array" ref="T28">IFERROR(_xlfn.IFS(AND(LEN(C28)=0,LEN(G28)&gt;0),1,AND(LEN(B28)=0,LEN(G28)&gt;0),1),0)</f>
        <v>0</v>
      </c>
    </row>
    <row r="29" spans="1:20" x14ac:dyDescent="0.25">
      <c r="A29" s="5"/>
      <c r="B29" s="5"/>
      <c r="C29" s="5"/>
      <c r="D29" s="5" t="str">
        <f t="shared" si="1"/>
        <v/>
      </c>
      <c r="E29" s="5" t="str">
        <f t="shared" si="2"/>
        <v/>
      </c>
      <c r="F29" s="5"/>
      <c r="G29" s="5"/>
      <c r="H29" s="5"/>
      <c r="I29" s="42">
        <v>415</v>
      </c>
      <c r="J29" s="9" t="str">
        <f t="shared" si="0"/>
        <v/>
      </c>
      <c r="K29" s="13" t="str">
        <f t="shared" si="3"/>
        <v/>
      </c>
      <c r="L29" s="9" t="str">
        <f t="shared" si="4"/>
        <v/>
      </c>
      <c r="M29" s="13" t="str">
        <f t="shared" si="5"/>
        <v/>
      </c>
      <c r="N29" s="13" t="str">
        <f>IF(AND(P29="",Q29="",O29=""),"",IFERROR(VLOOKUP($B$5,'Bærer politikere'!$A$2:$C$400,3,FALSE),""))</f>
        <v/>
      </c>
      <c r="O29" s="13" t="str">
        <f t="shared" si="6"/>
        <v/>
      </c>
      <c r="P29" s="13" t="str">
        <f>IFERROR(VLOOKUP(B29, Tabel2[],2,FALSE),"")</f>
        <v/>
      </c>
      <c r="Q29" s="13" t="str">
        <f>IFERROR(VLOOKUP(C29,Tabel3[],2,FALSE),"")</f>
        <v/>
      </c>
      <c r="R29" s="5" t="str">
        <f>IF(AND(P29="",Q29="",O29=""),"",IFERROR(VLOOKUP($B$5,'Bærer politikere'!$A$2:$B$400,2,FALSE),""))</f>
        <v/>
      </c>
      <c r="S29" s="5" t="str">
        <f t="shared" si="7"/>
        <v>--</v>
      </c>
      <c r="T29" cm="1">
        <f t="array" ref="T29">IFERROR(_xlfn.IFS(AND(LEN(C29)=0,LEN(G29)&gt;0),1,AND(LEN(B29)=0,LEN(G29)&gt;0),1),0)</f>
        <v>0</v>
      </c>
    </row>
    <row r="30" spans="1:20" x14ac:dyDescent="0.25">
      <c r="A30" s="5"/>
      <c r="B30" s="5"/>
      <c r="C30" s="5"/>
      <c r="D30" s="5" t="str">
        <f t="shared" si="1"/>
        <v/>
      </c>
      <c r="E30" s="5" t="str">
        <f t="shared" si="2"/>
        <v/>
      </c>
      <c r="F30" s="5"/>
      <c r="G30" s="5"/>
      <c r="H30" s="5"/>
      <c r="I30" s="42">
        <v>415</v>
      </c>
      <c r="J30" s="9" t="str">
        <f t="shared" si="0"/>
        <v/>
      </c>
      <c r="K30" s="13" t="str">
        <f t="shared" si="3"/>
        <v/>
      </c>
      <c r="L30" s="9" t="str">
        <f t="shared" si="4"/>
        <v/>
      </c>
      <c r="M30" s="13" t="str">
        <f t="shared" si="5"/>
        <v/>
      </c>
      <c r="N30" s="13" t="str">
        <f>IF(AND(P30="",Q30="",O30=""),"",IFERROR(VLOOKUP($B$5,'Bærer politikere'!$A$2:$C$400,3,FALSE),""))</f>
        <v/>
      </c>
      <c r="O30" s="13" t="str">
        <f t="shared" si="6"/>
        <v/>
      </c>
      <c r="P30" s="13" t="str">
        <f>IFERROR(VLOOKUP(B30, Tabel2[],2,FALSE),"")</f>
        <v/>
      </c>
      <c r="Q30" s="13" t="str">
        <f>IFERROR(VLOOKUP(C30,Tabel3[],2,FALSE),"")</f>
        <v/>
      </c>
      <c r="R30" s="5" t="str">
        <f>IF(AND(P30="",Q30="",O30=""),"",IFERROR(VLOOKUP($B$5,'Bærer politikere'!$A$2:$B$400,2,FALSE),""))</f>
        <v/>
      </c>
      <c r="S30" s="5" t="str">
        <f t="shared" si="7"/>
        <v>--</v>
      </c>
      <c r="T30" cm="1">
        <f t="array" ref="T30">IFERROR(_xlfn.IFS(AND(LEN(C30)=0,LEN(G30)&gt;0),1,AND(LEN(B30)=0,LEN(G30)&gt;0),1),0)</f>
        <v>0</v>
      </c>
    </row>
    <row r="31" spans="1:20" x14ac:dyDescent="0.25">
      <c r="A31" s="5"/>
      <c r="B31" s="5"/>
      <c r="C31" s="5"/>
      <c r="D31" s="5" t="str">
        <f t="shared" si="1"/>
        <v/>
      </c>
      <c r="E31" s="5" t="str">
        <f t="shared" si="2"/>
        <v/>
      </c>
      <c r="F31" s="5"/>
      <c r="G31" s="5"/>
      <c r="H31" s="5"/>
      <c r="I31" s="42">
        <v>415</v>
      </c>
      <c r="J31" s="9" t="str">
        <f t="shared" si="0"/>
        <v/>
      </c>
      <c r="K31" s="13" t="str">
        <f t="shared" si="3"/>
        <v/>
      </c>
      <c r="L31" s="9" t="str">
        <f t="shared" si="4"/>
        <v/>
      </c>
      <c r="M31" s="13" t="str">
        <f t="shared" si="5"/>
        <v/>
      </c>
      <c r="N31" s="13" t="str">
        <f>IF(AND(P31="",Q31="",O31=""),"",IFERROR(VLOOKUP($B$5,'Bærer politikere'!$A$2:$C$400,3,FALSE),""))</f>
        <v/>
      </c>
      <c r="O31" s="13" t="str">
        <f t="shared" si="6"/>
        <v/>
      </c>
      <c r="P31" s="13" t="str">
        <f>IFERROR(VLOOKUP(B31, Tabel2[],2,FALSE),"")</f>
        <v/>
      </c>
      <c r="Q31" s="13" t="str">
        <f>IFERROR(VLOOKUP(C31,Tabel3[],2,FALSE),"")</f>
        <v/>
      </c>
      <c r="R31" s="5" t="str">
        <f>IF(AND(P31="",Q31="",O31=""),"",IFERROR(VLOOKUP($B$5,'Bærer politikere'!$A$2:$B$400,2,FALSE),""))</f>
        <v/>
      </c>
      <c r="S31" s="5" t="str">
        <f t="shared" si="7"/>
        <v>--</v>
      </c>
      <c r="T31" cm="1">
        <f t="array" ref="T31">IFERROR(_xlfn.IFS(AND(LEN(C31)=0,LEN(G31)&gt;0),1,AND(LEN(B31)=0,LEN(G31)&gt;0),1),0)</f>
        <v>0</v>
      </c>
    </row>
    <row r="32" spans="1:20" x14ac:dyDescent="0.25">
      <c r="A32" s="5"/>
      <c r="B32" s="5"/>
      <c r="C32" s="5"/>
      <c r="D32" s="5" t="str">
        <f t="shared" si="1"/>
        <v/>
      </c>
      <c r="E32" s="5" t="str">
        <f t="shared" si="2"/>
        <v/>
      </c>
      <c r="F32" s="5"/>
      <c r="G32" s="5"/>
      <c r="H32" s="5"/>
      <c r="I32" s="42">
        <v>415</v>
      </c>
      <c r="J32" s="9" t="str">
        <f t="shared" si="0"/>
        <v/>
      </c>
      <c r="K32" s="13" t="str">
        <f t="shared" si="3"/>
        <v/>
      </c>
      <c r="L32" s="9" t="str">
        <f t="shared" si="4"/>
        <v/>
      </c>
      <c r="M32" s="13" t="str">
        <f t="shared" si="5"/>
        <v/>
      </c>
      <c r="N32" s="13" t="str">
        <f>IF(AND(P32="",Q32="",O32=""),"",IFERROR(VLOOKUP($B$5,'Bærer politikere'!$A$2:$C$400,3,FALSE),""))</f>
        <v/>
      </c>
      <c r="O32" s="13" t="str">
        <f t="shared" si="6"/>
        <v/>
      </c>
      <c r="P32" s="13" t="str">
        <f>IFERROR(VLOOKUP(B32, Tabel2[],2,FALSE),"")</f>
        <v/>
      </c>
      <c r="Q32" s="13" t="str">
        <f>IFERROR(VLOOKUP(C32,Tabel3[],2,FALSE),"")</f>
        <v/>
      </c>
      <c r="R32" s="5" t="str">
        <f>IF(AND(P32="",Q32="",O32=""),"",IFERROR(VLOOKUP($B$5,'Bærer politikere'!$A$2:$B$400,2,FALSE),""))</f>
        <v/>
      </c>
      <c r="S32" s="5" t="str">
        <f t="shared" si="7"/>
        <v>--</v>
      </c>
      <c r="T32" cm="1">
        <f t="array" ref="T32">IFERROR(_xlfn.IFS(AND(LEN(C32)=0,LEN(G32)&gt;0),1,AND(LEN(B32)=0,LEN(G32)&gt;0),1),0)</f>
        <v>0</v>
      </c>
    </row>
    <row r="33" spans="1:20" x14ac:dyDescent="0.25">
      <c r="A33" s="5"/>
      <c r="B33" s="5"/>
      <c r="C33" s="5"/>
      <c r="D33" s="5" t="str">
        <f t="shared" si="1"/>
        <v/>
      </c>
      <c r="E33" s="5" t="str">
        <f t="shared" si="2"/>
        <v/>
      </c>
      <c r="F33" s="5"/>
      <c r="G33" s="5"/>
      <c r="H33" s="5"/>
      <c r="I33" s="42">
        <v>415</v>
      </c>
      <c r="J33" s="9" t="str">
        <f t="shared" si="0"/>
        <v/>
      </c>
      <c r="K33" s="13" t="str">
        <f t="shared" si="3"/>
        <v/>
      </c>
      <c r="L33" s="9" t="str">
        <f t="shared" si="4"/>
        <v/>
      </c>
      <c r="M33" s="13" t="str">
        <f t="shared" si="5"/>
        <v/>
      </c>
      <c r="N33" s="13" t="str">
        <f>IF(AND(P33="",Q33="",O33=""),"",IFERROR(VLOOKUP($B$5,'Bærer politikere'!$A$2:$C$400,3,FALSE),""))</f>
        <v/>
      </c>
      <c r="O33" s="13" t="str">
        <f t="shared" si="6"/>
        <v/>
      </c>
      <c r="P33" s="13" t="str">
        <f>IFERROR(VLOOKUP(B33, Tabel2[],2,FALSE),"")</f>
        <v/>
      </c>
      <c r="Q33" s="13" t="str">
        <f>IFERROR(VLOOKUP(C33,Tabel3[],2,FALSE),"")</f>
        <v/>
      </c>
      <c r="R33" s="5" t="str">
        <f>IF(AND(P33="",Q33="",O33=""),"",IFERROR(VLOOKUP($B$5,'Bærer politikere'!$A$2:$B$400,2,FALSE),""))</f>
        <v/>
      </c>
      <c r="S33" s="5" t="str">
        <f t="shared" si="7"/>
        <v>--</v>
      </c>
      <c r="T33" cm="1">
        <f t="array" ref="T33">IFERROR(_xlfn.IFS(AND(LEN(C33)=0,LEN(G33)&gt;0),1,AND(LEN(B33)=0,LEN(G33)&gt;0),1),0)</f>
        <v>0</v>
      </c>
    </row>
    <row r="34" spans="1:20" x14ac:dyDescent="0.25">
      <c r="A34" s="5"/>
      <c r="B34" s="5"/>
      <c r="C34" s="5"/>
      <c r="D34" s="5" t="str">
        <f t="shared" si="1"/>
        <v/>
      </c>
      <c r="E34" s="5" t="str">
        <f t="shared" si="2"/>
        <v/>
      </c>
      <c r="F34" s="5"/>
      <c r="G34" s="5"/>
      <c r="H34" s="5"/>
      <c r="I34" s="42">
        <v>415</v>
      </c>
      <c r="J34" s="9" t="str">
        <f t="shared" si="0"/>
        <v/>
      </c>
      <c r="K34" s="13" t="str">
        <f t="shared" si="3"/>
        <v/>
      </c>
      <c r="L34" s="9" t="str">
        <f t="shared" si="4"/>
        <v/>
      </c>
      <c r="M34" s="13" t="str">
        <f t="shared" si="5"/>
        <v/>
      </c>
      <c r="N34" s="13" t="str">
        <f>IF(AND(P34="",Q34="",O34=""),"",IFERROR(VLOOKUP($B$5,'Bærer politikere'!$A$2:$C$400,3,FALSE),""))</f>
        <v/>
      </c>
      <c r="O34" s="13" t="str">
        <f t="shared" si="6"/>
        <v/>
      </c>
      <c r="P34" s="13" t="str">
        <f>IFERROR(VLOOKUP(B34, Tabel2[],2,FALSE),"")</f>
        <v/>
      </c>
      <c r="Q34" s="13" t="str">
        <f>IFERROR(VLOOKUP(C34,Tabel3[],2,FALSE),"")</f>
        <v/>
      </c>
      <c r="R34" s="5" t="str">
        <f>IF(AND(P34="",Q34="",O34=""),"",IFERROR(VLOOKUP($B$5,'Bærer politikere'!$A$2:$B$400,2,FALSE),""))</f>
        <v/>
      </c>
      <c r="S34" s="5" t="str">
        <f t="shared" si="7"/>
        <v>--</v>
      </c>
      <c r="T34" cm="1">
        <f t="array" ref="T34">IFERROR(_xlfn.IFS(AND(LEN(C34)=0,LEN(G34)&gt;0),1,AND(LEN(B34)=0,LEN(G34)&gt;0),1),0)</f>
        <v>0</v>
      </c>
    </row>
    <row r="35" spans="1:20" x14ac:dyDescent="0.25">
      <c r="A35" s="5"/>
      <c r="B35" s="5"/>
      <c r="C35" s="5"/>
      <c r="D35" s="5" t="str">
        <f t="shared" si="1"/>
        <v/>
      </c>
      <c r="E35" s="5" t="str">
        <f t="shared" si="2"/>
        <v/>
      </c>
      <c r="F35" s="5"/>
      <c r="G35" s="5"/>
      <c r="H35" s="5"/>
      <c r="I35" s="42">
        <v>415</v>
      </c>
      <c r="J35" s="9" t="str">
        <f t="shared" si="0"/>
        <v/>
      </c>
      <c r="K35" s="13" t="str">
        <f t="shared" si="3"/>
        <v/>
      </c>
      <c r="L35" s="9" t="str">
        <f t="shared" si="4"/>
        <v/>
      </c>
      <c r="M35" s="13" t="str">
        <f t="shared" si="5"/>
        <v/>
      </c>
      <c r="N35" s="13" t="str">
        <f>IF(AND(P35="",Q35="",O35=""),"",IFERROR(VLOOKUP($B$5,'Bærer politikere'!$A$2:$C$400,3,FALSE),""))</f>
        <v/>
      </c>
      <c r="O35" s="13" t="str">
        <f t="shared" si="6"/>
        <v/>
      </c>
      <c r="P35" s="13" t="str">
        <f>IFERROR(VLOOKUP(B35, Tabel2[],2,FALSE),"")</f>
        <v/>
      </c>
      <c r="Q35" s="13" t="str">
        <f>IFERROR(VLOOKUP(C35,Tabel3[],2,FALSE),"")</f>
        <v/>
      </c>
      <c r="R35" s="5" t="str">
        <f>IF(AND(P35="",Q35="",O35=""),"",IFERROR(VLOOKUP($B$5,'Bærer politikere'!$A$2:$B$400,2,FALSE),""))</f>
        <v/>
      </c>
      <c r="S35" s="5" t="str">
        <f t="shared" si="7"/>
        <v>--</v>
      </c>
      <c r="T35" cm="1">
        <f t="array" ref="T35">IFERROR(_xlfn.IFS(AND(LEN(C35)=0,LEN(G35)&gt;0),1,AND(LEN(B35)=0,LEN(G35)&gt;0),1),0)</f>
        <v>0</v>
      </c>
    </row>
    <row r="36" spans="1:20" x14ac:dyDescent="0.25">
      <c r="A36" s="5"/>
      <c r="B36" s="5"/>
      <c r="C36" s="5"/>
      <c r="D36" s="5" t="str">
        <f t="shared" si="1"/>
        <v/>
      </c>
      <c r="E36" s="5" t="str">
        <f t="shared" si="2"/>
        <v/>
      </c>
      <c r="F36" s="5"/>
      <c r="G36" s="5"/>
      <c r="H36" s="5"/>
      <c r="I36" s="42">
        <v>415</v>
      </c>
      <c r="J36" s="9" t="str">
        <f t="shared" si="0"/>
        <v/>
      </c>
      <c r="K36" s="13" t="str">
        <f t="shared" si="3"/>
        <v/>
      </c>
      <c r="L36" s="9" t="str">
        <f t="shared" si="4"/>
        <v/>
      </c>
      <c r="M36" s="13" t="str">
        <f t="shared" si="5"/>
        <v/>
      </c>
      <c r="N36" s="13" t="str">
        <f>IF(AND(P36="",Q36="",O36=""),"",IFERROR(VLOOKUP($B$5,'Bærer politikere'!$A$2:$C$400,3,FALSE),""))</f>
        <v/>
      </c>
      <c r="O36" s="13" t="str">
        <f t="shared" si="6"/>
        <v/>
      </c>
      <c r="P36" s="13" t="str">
        <f>IFERROR(VLOOKUP(B36, Tabel2[],2,FALSE),"")</f>
        <v/>
      </c>
      <c r="Q36" s="13" t="str">
        <f>IFERROR(VLOOKUP(C36,Tabel3[],2,FALSE),"")</f>
        <v/>
      </c>
      <c r="R36" s="5" t="str">
        <f>IF(AND(P36="",Q36="",O36=""),"",IFERROR(VLOOKUP($B$5,'Bærer politikere'!$A$2:$B$400,2,FALSE),""))</f>
        <v/>
      </c>
      <c r="S36" s="5" t="str">
        <f t="shared" si="7"/>
        <v>--</v>
      </c>
      <c r="T36" cm="1">
        <f t="array" ref="T36">IFERROR(_xlfn.IFS(AND(LEN(C36)=0,LEN(G36)&gt;0),1,AND(LEN(B36)=0,LEN(G36)&gt;0),1),0)</f>
        <v>0</v>
      </c>
    </row>
    <row r="37" spans="1:20" x14ac:dyDescent="0.25">
      <c r="A37" s="5"/>
      <c r="B37" s="5"/>
      <c r="C37" s="5"/>
      <c r="D37" s="5" t="str">
        <f t="shared" si="1"/>
        <v/>
      </c>
      <c r="E37" s="5" t="str">
        <f t="shared" si="2"/>
        <v/>
      </c>
      <c r="F37" s="5"/>
      <c r="G37" s="5"/>
      <c r="H37" s="5"/>
      <c r="I37" s="42">
        <v>415</v>
      </c>
      <c r="J37" s="9" t="str">
        <f t="shared" si="0"/>
        <v/>
      </c>
      <c r="K37" s="13" t="str">
        <f t="shared" ref="K37" si="8">IF(AND(O37="",P37="",Q37=""),"",H37)</f>
        <v/>
      </c>
      <c r="L37" s="9" t="str">
        <f t="shared" ref="L37" si="9">IF(AND(O37="",P37="",Q37=""),"",I37)</f>
        <v/>
      </c>
      <c r="M37" s="13" t="str">
        <f t="shared" ref="M37" si="10">IF(AND(O37="",P37="",Q37=""),"",2010)</f>
        <v/>
      </c>
      <c r="N37" s="13" t="str">
        <f>IF(AND(P37="",Q37="",O37=""),"",IFERROR(VLOOKUP($B$5,'Bærer politikere'!$A$2:$C$400,3,FALSE),""))</f>
        <v/>
      </c>
      <c r="O37" s="13" t="str">
        <f t="shared" si="6"/>
        <v/>
      </c>
      <c r="P37" s="13" t="str">
        <f>IFERROR(VLOOKUP(B37, Tabel2[],2,FALSE),"")</f>
        <v/>
      </c>
      <c r="Q37" s="13" t="str">
        <f>IFERROR(VLOOKUP(C37,Tabel3[],2,FALSE),"")</f>
        <v/>
      </c>
      <c r="R37" s="5" t="str">
        <f>IF(AND(P37="",Q37="",O37=""),"",IFERROR(VLOOKUP($B$5,'Bærer politikere'!$A$2:$B$400,2,FALSE),""))</f>
        <v/>
      </c>
      <c r="S37" s="5" t="str">
        <f t="shared" si="7"/>
        <v>--</v>
      </c>
      <c r="T37" cm="1">
        <f t="array" ref="T37">IFERROR(_xlfn.IFS(AND(LEN(C37)=0,LEN(G37)&gt;0),1,AND(LEN(B37)=0,LEN(G37)&gt;0),1),0)</f>
        <v>0</v>
      </c>
    </row>
    <row r="38" spans="1:20" x14ac:dyDescent="0.25">
      <c r="A38" s="47" t="s">
        <v>18</v>
      </c>
      <c r="B38" s="47"/>
      <c r="C38" s="47"/>
      <c r="D38" s="47"/>
      <c r="E38" s="47"/>
      <c r="F38" s="47"/>
      <c r="G38" s="47"/>
      <c r="H38" s="47"/>
      <c r="I38" s="47"/>
      <c r="J38" s="46">
        <f>SUM(J15:J37)</f>
        <v>0</v>
      </c>
      <c r="K38" s="8"/>
      <c r="L38" s="8"/>
      <c r="M38" s="7"/>
      <c r="N38" s="7"/>
      <c r="O38" s="8"/>
      <c r="P38" s="8"/>
      <c r="Q38" s="8"/>
      <c r="R38" s="7"/>
      <c r="S38" s="7"/>
    </row>
    <row r="39" spans="1:20" x14ac:dyDescent="0.25">
      <c r="C39"/>
      <c r="D39"/>
      <c r="E39"/>
      <c r="F39"/>
    </row>
    <row r="40" spans="1:20" x14ac:dyDescent="0.25">
      <c r="C40"/>
      <c r="D40"/>
      <c r="E40"/>
      <c r="F40"/>
    </row>
    <row r="41" spans="1:20" x14ac:dyDescent="0.25">
      <c r="C41"/>
      <c r="D41"/>
      <c r="E41"/>
      <c r="F41"/>
    </row>
    <row r="42" spans="1:20" x14ac:dyDescent="0.25">
      <c r="C42"/>
      <c r="D42"/>
      <c r="E42"/>
      <c r="F42"/>
    </row>
    <row r="43" spans="1:20" x14ac:dyDescent="0.25">
      <c r="C43"/>
      <c r="D43"/>
      <c r="E43"/>
      <c r="F43"/>
    </row>
    <row r="44" spans="1:20" x14ac:dyDescent="0.25">
      <c r="C44"/>
      <c r="D44"/>
      <c r="E44"/>
      <c r="F44"/>
    </row>
    <row r="45" spans="1:20" x14ac:dyDescent="0.25">
      <c r="C45"/>
      <c r="D45"/>
      <c r="E45"/>
      <c r="F45"/>
    </row>
    <row r="46" spans="1:20" x14ac:dyDescent="0.25">
      <c r="C46"/>
      <c r="D46"/>
      <c r="E46"/>
      <c r="F46"/>
    </row>
    <row r="47" spans="1:20" x14ac:dyDescent="0.25">
      <c r="C47"/>
      <c r="D47"/>
      <c r="E47"/>
      <c r="F47"/>
    </row>
    <row r="48" spans="1:20" x14ac:dyDescent="0.25">
      <c r="C48"/>
      <c r="D48"/>
      <c r="E48"/>
      <c r="F48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</sheetData>
  <mergeCells count="1">
    <mergeCell ref="A1:J2"/>
  </mergeCells>
  <dataValidations count="3">
    <dataValidation type="list" allowBlank="1" showInputMessage="1" showErrorMessage="1" sqref="A15:A37 K11:O11" xr:uid="{C5639F98-BBCE-402E-9199-7B8D598D4AC2}">
      <formula1>"Forperson,Næstforperson,Bestyrelsesmedlem,Suppleant"</formula1>
    </dataValidation>
    <dataValidation type="custom" allowBlank="1" showErrorMessage="1" promptTitle="Udfyld formål" prompt="Udfyld formål" sqref="G15:G37" xr:uid="{72499C90-AF51-40AA-8C79-93E1815B5456}">
      <formula1>T15=0</formula1>
    </dataValidation>
    <dataValidation allowBlank="1" showInputMessage="1" showErrorMessage="1" errorTitle="Udfyld Best/Udvalg og Formål" error="Bestyrelse/udvalg og Formål skal udfyldes før der skrives beskrivelse. _x000a_Hvis den rigtige kategori ikke findes, skal der vælges &quot;Andet&quot; " sqref="T1:T1048576" xr:uid="{597697D6-A50C-49EC-B624-B818432C0B43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5">
        <x14:dataValidation type="list" allowBlank="1" showInputMessage="1" showErrorMessage="1" xr:uid="{69E62A3B-6959-41A6-A7FE-406B64FBAF54}">
          <x14:formula1>
            <xm:f>'Bærer politikere'!$A$2:$A$426</xm:f>
          </x14:formula1>
          <xm:sqref>B5</xm:sqref>
        </x14:dataValidation>
        <x14:dataValidation type="list" allowBlank="1" showInputMessage="1" showErrorMessage="1" xr:uid="{545C9AF8-B262-4CCA-B4F2-164D66A2CE3A}">
          <x14:formula1>
            <xm:f>Data!$G$2:$G$18</xm:f>
          </x14:formula1>
          <xm:sqref>B15:B37</xm:sqref>
        </x14:dataValidation>
        <x14:dataValidation type="list" allowBlank="1" showInputMessage="1" showErrorMessage="1" xr:uid="{911AB791-E39E-46A0-A0EA-36ABA067F2D7}">
          <x14:formula1>
            <xm:f>_xlfn.ANCHORARRAY(Data!$E285)</xm:f>
          </x14:formula1>
          <xm:sqref>C29</xm:sqref>
        </x14:dataValidation>
        <x14:dataValidation type="list" allowBlank="1" showInputMessage="1" showErrorMessage="1" xr:uid="{2E907857-4A2F-4E16-81DE-71BC00D57064}">
          <x14:formula1>
            <xm:f>_xlfn.ANCHORARRAY(Data!$E105)</xm:f>
          </x14:formula1>
          <xm:sqref>C20</xm:sqref>
        </x14:dataValidation>
        <x14:dataValidation type="list" allowBlank="1" showInputMessage="1" showErrorMessage="1" xr:uid="{D7E62246-92E1-41A1-98B5-1B3E7FEF4D9D}">
          <x14:formula1>
            <xm:f>_xlfn.ANCHORARRAY(Data!$E85)</xm:f>
          </x14:formula1>
          <xm:sqref>C19</xm:sqref>
        </x14:dataValidation>
        <x14:dataValidation type="list" allowBlank="1" showInputMessage="1" showErrorMessage="1" xr:uid="{898883CE-627B-4CD7-8994-AD1CA630625D}">
          <x14:formula1>
            <xm:f>_xlfn.ANCHORARRAY(Data!$E65)</xm:f>
          </x14:formula1>
          <xm:sqref>C18</xm:sqref>
        </x14:dataValidation>
        <x14:dataValidation type="list" allowBlank="1" showInputMessage="1" showErrorMessage="1" xr:uid="{6B4C25FE-E854-40BE-9123-C00DEC91570D}">
          <x14:formula1>
            <xm:f>_xlfn.ANCHORARRAY(Data!$E445)</xm:f>
          </x14:formula1>
          <xm:sqref>C37</xm:sqref>
        </x14:dataValidation>
        <x14:dataValidation type="list" allowBlank="1" showInputMessage="1" showErrorMessage="1" xr:uid="{B8D611F6-382D-4AFA-AD0B-A9581E65011D}">
          <x14:formula1>
            <xm:f>_xlfn.ANCHORARRAY(Data!$E125)</xm:f>
          </x14:formula1>
          <xm:sqref>C21</xm:sqref>
        </x14:dataValidation>
        <x14:dataValidation type="list" allowBlank="1" showInputMessage="1" showErrorMessage="1" xr:uid="{AA5CB13F-8A7A-4E15-9FFE-3593011F3D90}">
          <x14:formula1>
            <xm:f>_xlfn.ANCHORARRAY(Data!$E145)</xm:f>
          </x14:formula1>
          <xm:sqref>C22</xm:sqref>
        </x14:dataValidation>
        <x14:dataValidation type="list" allowBlank="1" showInputMessage="1" showErrorMessage="1" xr:uid="{975E52A4-2E2A-4561-B0E3-09A0510357CC}">
          <x14:formula1>
            <xm:f>_xlfn.ANCHORARRAY(Data!$E165)</xm:f>
          </x14:formula1>
          <xm:sqref>C23</xm:sqref>
        </x14:dataValidation>
        <x14:dataValidation type="list" allowBlank="1" showInputMessage="1" showErrorMessage="1" xr:uid="{BB0881B3-2732-41FF-B5C8-A682B2C70CA6}">
          <x14:formula1>
            <xm:f>_xlfn.ANCHORARRAY(Data!$E185)</xm:f>
          </x14:formula1>
          <xm:sqref>C24</xm:sqref>
        </x14:dataValidation>
        <x14:dataValidation type="list" allowBlank="1" showInputMessage="1" showErrorMessage="1" xr:uid="{88873B6C-370C-4D6E-AC8C-03909337010D}">
          <x14:formula1>
            <xm:f>_xlfn.ANCHORARRAY(Data!$E205)</xm:f>
          </x14:formula1>
          <xm:sqref>C25</xm:sqref>
        </x14:dataValidation>
        <x14:dataValidation type="list" allowBlank="1" showInputMessage="1" showErrorMessage="1" xr:uid="{6FAB6761-E969-4C2D-A286-5359EF78D8CF}">
          <x14:formula1>
            <xm:f>_xlfn.ANCHORARRAY(Data!$E225)</xm:f>
          </x14:formula1>
          <xm:sqref>C26</xm:sqref>
        </x14:dataValidation>
        <x14:dataValidation type="list" allowBlank="1" showInputMessage="1" showErrorMessage="1" xr:uid="{4527D43C-156C-4511-8507-86D283550E92}">
          <x14:formula1>
            <xm:f>_xlfn.ANCHORARRAY(Data!$E245)</xm:f>
          </x14:formula1>
          <xm:sqref>C27</xm:sqref>
        </x14:dataValidation>
        <x14:dataValidation type="list" allowBlank="1" showInputMessage="1" showErrorMessage="1" xr:uid="{ECB71E8F-5734-40C3-96D9-272574206842}">
          <x14:formula1>
            <xm:f>_xlfn.ANCHORARRAY(Data!$E265)</xm:f>
          </x14:formula1>
          <xm:sqref>C28</xm:sqref>
        </x14:dataValidation>
        <x14:dataValidation type="list" allowBlank="1" showInputMessage="1" showErrorMessage="1" xr:uid="{A4F469B6-377A-417D-9722-32FD100AB2F3}">
          <x14:formula1>
            <xm:f>_xlfn.ANCHORARRAY(Data!$E305)</xm:f>
          </x14:formula1>
          <xm:sqref>C30</xm:sqref>
        </x14:dataValidation>
        <x14:dataValidation type="list" allowBlank="1" showInputMessage="1" showErrorMessage="1" xr:uid="{9B5E5A3D-430B-4C2A-8CE8-77F6B8466938}">
          <x14:formula1>
            <xm:f>_xlfn.ANCHORARRAY(Data!$E325)</xm:f>
          </x14:formula1>
          <xm:sqref>C31</xm:sqref>
        </x14:dataValidation>
        <x14:dataValidation type="list" allowBlank="1" showInputMessage="1" showErrorMessage="1" xr:uid="{B556D3B4-6E97-4FC5-9F97-E1408A3E7052}">
          <x14:formula1>
            <xm:f>_xlfn.ANCHORARRAY(Data!$E345)</xm:f>
          </x14:formula1>
          <xm:sqref>C32</xm:sqref>
        </x14:dataValidation>
        <x14:dataValidation type="list" allowBlank="1" showInputMessage="1" showErrorMessage="1" xr:uid="{5C254790-213A-484E-87FD-87A5C74D3D3E}">
          <x14:formula1>
            <xm:f>_xlfn.ANCHORARRAY(Data!$E365)</xm:f>
          </x14:formula1>
          <xm:sqref>C33</xm:sqref>
        </x14:dataValidation>
        <x14:dataValidation type="list" allowBlank="1" showInputMessage="1" showErrorMessage="1" xr:uid="{A9707164-1FA7-49D9-A72C-4907E42F1A9D}">
          <x14:formula1>
            <xm:f>_xlfn.ANCHORARRAY(Data!$E385)</xm:f>
          </x14:formula1>
          <xm:sqref>C34</xm:sqref>
        </x14:dataValidation>
        <x14:dataValidation type="list" allowBlank="1" showInputMessage="1" showErrorMessage="1" xr:uid="{6965C20E-22E3-41A7-982E-461C4B1C4DCF}">
          <x14:formula1>
            <xm:f>_xlfn.ANCHORARRAY(Data!$E405)</xm:f>
          </x14:formula1>
          <xm:sqref>C35</xm:sqref>
        </x14:dataValidation>
        <x14:dataValidation type="list" allowBlank="1" showInputMessage="1" showErrorMessage="1" xr:uid="{1F62F989-5897-46E3-A6B0-9194C2A8F6ED}">
          <x14:formula1>
            <xm:f>_xlfn.ANCHORARRAY(Data!$E425)</xm:f>
          </x14:formula1>
          <xm:sqref>C36</xm:sqref>
        </x14:dataValidation>
        <x14:dataValidation type="list" allowBlank="1" showInputMessage="1" showErrorMessage="1" xr:uid="{66D3A582-CF14-432D-9B43-88E7A8D536EB}">
          <x14:formula1>
            <xm:f>_xlfn.ANCHORARRAY(Data!$E44)</xm:f>
          </x14:formula1>
          <xm:sqref>C17</xm:sqref>
        </x14:dataValidation>
        <x14:dataValidation type="list" allowBlank="1" showInputMessage="1" showErrorMessage="1" xr:uid="{455A05FB-8562-450C-98AB-1E1AA9E8EED6}">
          <x14:formula1>
            <xm:f>_xlfn.ANCHORARRAY(Data!$E23)</xm:f>
          </x14:formula1>
          <xm:sqref>C16</xm:sqref>
        </x14:dataValidation>
        <x14:dataValidation type="list" allowBlank="1" showInputMessage="1" showErrorMessage="1" xr:uid="{9DD776F1-1510-4BCB-B4BA-C9DC4954BCD9}">
          <x14:formula1>
            <xm:f>_xlfn.ANCHORARRAY(Data!$E3)</xm:f>
          </x14:formula1>
          <xm:sqref>C15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0F162-1ACC-45B3-9EA1-8F3200032397}">
  <sheetPr codeName="Ark4"/>
  <dimension ref="A1:L445"/>
  <sheetViews>
    <sheetView topLeftCell="A30" workbookViewId="0">
      <selection activeCell="D49" sqref="D49"/>
    </sheetView>
  </sheetViews>
  <sheetFormatPr defaultRowHeight="15" x14ac:dyDescent="0.25"/>
  <cols>
    <col min="1" max="1" width="21.140625" customWidth="1"/>
    <col min="2" max="2" width="36" bestFit="1" customWidth="1"/>
    <col min="4" max="4" width="27.5703125" bestFit="1" customWidth="1"/>
    <col min="5" max="5" width="31.140625" bestFit="1" customWidth="1"/>
    <col min="6" max="6" width="31.140625" customWidth="1"/>
    <col min="7" max="7" width="22.42578125" bestFit="1" customWidth="1"/>
    <col min="11" max="11" width="37.7109375" bestFit="1" customWidth="1"/>
    <col min="12" max="12" width="5.42578125" bestFit="1" customWidth="1"/>
  </cols>
  <sheetData>
    <row r="1" spans="1:12" x14ac:dyDescent="0.25">
      <c r="A1" s="16" t="s">
        <v>28</v>
      </c>
      <c r="B1" s="22" t="s">
        <v>10</v>
      </c>
      <c r="D1" s="4" t="s">
        <v>29</v>
      </c>
      <c r="E1" s="4" t="s">
        <v>30</v>
      </c>
      <c r="F1" s="4"/>
      <c r="G1" s="4" t="s">
        <v>31</v>
      </c>
      <c r="K1" s="4" t="s">
        <v>10</v>
      </c>
    </row>
    <row r="2" spans="1:12" x14ac:dyDescent="0.25">
      <c r="A2" s="6" t="s">
        <v>32</v>
      </c>
      <c r="B2" s="6" t="s">
        <v>32</v>
      </c>
      <c r="D2" s="12" t="s">
        <v>33</v>
      </c>
      <c r="E2" s="12" t="s">
        <v>33</v>
      </c>
      <c r="G2" t="s">
        <v>32</v>
      </c>
      <c r="H2" t="s">
        <v>34</v>
      </c>
      <c r="K2" t="s">
        <v>32</v>
      </c>
      <c r="L2" t="s">
        <v>35</v>
      </c>
    </row>
    <row r="3" spans="1:12" x14ac:dyDescent="0.25">
      <c r="A3" s="19" t="s">
        <v>36</v>
      </c>
      <c r="B3" s="19" t="s">
        <v>37</v>
      </c>
      <c r="D3" t="e" cm="1" vm="1">
        <f t="array" ref="D3">_xlfn._xlws.FILTER($B$3:$B$61,$A$3:$A$61='Fast honorar'!$B$15)</f>
        <v>#VALUE!</v>
      </c>
      <c r="E3" t="e" cm="1" vm="1">
        <f t="array" ref="E3">_xlfn._xlws.FILTER($B$3:$B$61,$A$3:$A$61='Honorar pr time'!$B$15)</f>
        <v>#VALUE!</v>
      </c>
      <c r="G3" t="s">
        <v>36</v>
      </c>
      <c r="H3">
        <v>811</v>
      </c>
      <c r="K3" t="s">
        <v>37</v>
      </c>
      <c r="L3">
        <v>2305</v>
      </c>
    </row>
    <row r="4" spans="1:12" x14ac:dyDescent="0.25">
      <c r="A4" s="19" t="s">
        <v>36</v>
      </c>
      <c r="B4" s="19" t="s">
        <v>27</v>
      </c>
      <c r="G4" t="s">
        <v>38</v>
      </c>
      <c r="H4">
        <v>812</v>
      </c>
      <c r="K4" t="s">
        <v>27</v>
      </c>
      <c r="L4">
        <v>1301</v>
      </c>
    </row>
    <row r="5" spans="1:12" x14ac:dyDescent="0.25">
      <c r="A5" s="19" t="s">
        <v>36</v>
      </c>
      <c r="B5" s="19" t="s">
        <v>39</v>
      </c>
      <c r="G5" t="s">
        <v>26</v>
      </c>
      <c r="H5">
        <v>820</v>
      </c>
      <c r="K5" t="s">
        <v>40</v>
      </c>
      <c r="L5">
        <v>1501</v>
      </c>
    </row>
    <row r="6" spans="1:12" x14ac:dyDescent="0.25">
      <c r="A6" s="5" t="s">
        <v>38</v>
      </c>
      <c r="B6" s="5" t="s">
        <v>37</v>
      </c>
      <c r="G6" t="s">
        <v>41</v>
      </c>
      <c r="H6">
        <v>830</v>
      </c>
      <c r="K6" t="s">
        <v>42</v>
      </c>
      <c r="L6">
        <v>2102</v>
      </c>
    </row>
    <row r="7" spans="1:12" x14ac:dyDescent="0.25">
      <c r="A7" s="5" t="s">
        <v>38</v>
      </c>
      <c r="B7" s="5" t="s">
        <v>27</v>
      </c>
      <c r="G7" t="s">
        <v>43</v>
      </c>
      <c r="H7">
        <v>840</v>
      </c>
      <c r="K7" t="s">
        <v>44</v>
      </c>
      <c r="L7">
        <v>2103</v>
      </c>
    </row>
    <row r="8" spans="1:12" x14ac:dyDescent="0.25">
      <c r="A8" s="5" t="s">
        <v>38</v>
      </c>
      <c r="B8" s="5" t="s">
        <v>39</v>
      </c>
      <c r="G8" t="s">
        <v>45</v>
      </c>
      <c r="H8">
        <v>850</v>
      </c>
      <c r="K8" t="s">
        <v>46</v>
      </c>
      <c r="L8">
        <v>2104</v>
      </c>
    </row>
    <row r="9" spans="1:12" x14ac:dyDescent="0.25">
      <c r="A9" s="19" t="s">
        <v>26</v>
      </c>
      <c r="B9" s="19" t="s">
        <v>37</v>
      </c>
      <c r="G9" t="s">
        <v>47</v>
      </c>
      <c r="H9">
        <v>860</v>
      </c>
      <c r="K9" t="s">
        <v>48</v>
      </c>
      <c r="L9">
        <v>2106</v>
      </c>
    </row>
    <row r="10" spans="1:12" x14ac:dyDescent="0.25">
      <c r="A10" s="19" t="s">
        <v>26</v>
      </c>
      <c r="B10" s="19" t="s">
        <v>27</v>
      </c>
      <c r="G10" t="s">
        <v>49</v>
      </c>
      <c r="H10">
        <v>870</v>
      </c>
      <c r="K10" t="s">
        <v>50</v>
      </c>
      <c r="L10">
        <v>2109</v>
      </c>
    </row>
    <row r="11" spans="1:12" x14ac:dyDescent="0.25">
      <c r="A11" s="19" t="s">
        <v>26</v>
      </c>
      <c r="B11" s="19" t="s">
        <v>39</v>
      </c>
      <c r="G11" t="s">
        <v>51</v>
      </c>
      <c r="H11">
        <v>880</v>
      </c>
      <c r="K11" t="s">
        <v>52</v>
      </c>
      <c r="L11">
        <v>2110</v>
      </c>
    </row>
    <row r="12" spans="1:12" x14ac:dyDescent="0.25">
      <c r="A12" s="5" t="s">
        <v>41</v>
      </c>
      <c r="B12" s="5" t="s">
        <v>37</v>
      </c>
      <c r="G12" t="s">
        <v>53</v>
      </c>
      <c r="H12">
        <v>890</v>
      </c>
      <c r="K12" t="s">
        <v>58</v>
      </c>
      <c r="L12">
        <v>2114</v>
      </c>
    </row>
    <row r="13" spans="1:12" x14ac:dyDescent="0.25">
      <c r="A13" s="5" t="s">
        <v>41</v>
      </c>
      <c r="B13" s="5" t="s">
        <v>27</v>
      </c>
      <c r="G13" t="s">
        <v>54</v>
      </c>
      <c r="H13">
        <v>895</v>
      </c>
      <c r="K13" t="s">
        <v>55</v>
      </c>
      <c r="L13">
        <v>2115</v>
      </c>
    </row>
    <row r="14" spans="1:12" x14ac:dyDescent="0.25">
      <c r="A14" s="5" t="s">
        <v>41</v>
      </c>
      <c r="B14" s="5" t="s">
        <v>39</v>
      </c>
      <c r="G14" t="s">
        <v>56</v>
      </c>
      <c r="H14">
        <v>720</v>
      </c>
      <c r="K14" t="s">
        <v>60</v>
      </c>
      <c r="L14">
        <v>2301</v>
      </c>
    </row>
    <row r="15" spans="1:12" x14ac:dyDescent="0.25">
      <c r="A15" s="19" t="s">
        <v>43</v>
      </c>
      <c r="B15" s="19" t="s">
        <v>37</v>
      </c>
      <c r="G15" t="s">
        <v>57</v>
      </c>
      <c r="H15">
        <v>711</v>
      </c>
      <c r="K15" t="s">
        <v>61</v>
      </c>
      <c r="L15">
        <v>2302</v>
      </c>
    </row>
    <row r="16" spans="1:12" x14ac:dyDescent="0.25">
      <c r="A16" s="19" t="s">
        <v>43</v>
      </c>
      <c r="B16" s="19" t="s">
        <v>27</v>
      </c>
      <c r="G16" t="s">
        <v>59</v>
      </c>
      <c r="H16">
        <v>710</v>
      </c>
      <c r="K16" t="s">
        <v>62</v>
      </c>
      <c r="L16">
        <v>1603</v>
      </c>
    </row>
    <row r="17" spans="1:12" x14ac:dyDescent="0.25">
      <c r="A17" s="19" t="s">
        <v>43</v>
      </c>
      <c r="B17" s="19" t="s">
        <v>40</v>
      </c>
      <c r="G17" t="s">
        <v>293</v>
      </c>
      <c r="H17">
        <v>730</v>
      </c>
      <c r="K17" t="s">
        <v>63</v>
      </c>
      <c r="L17">
        <v>2304</v>
      </c>
    </row>
    <row r="18" spans="1:12" x14ac:dyDescent="0.25">
      <c r="A18" s="19" t="s">
        <v>43</v>
      </c>
      <c r="B18" s="20" t="s">
        <v>39</v>
      </c>
      <c r="G18" t="s">
        <v>39</v>
      </c>
      <c r="K18" t="s">
        <v>64</v>
      </c>
      <c r="L18">
        <v>2306</v>
      </c>
    </row>
    <row r="19" spans="1:12" x14ac:dyDescent="0.25">
      <c r="A19" s="5" t="s">
        <v>45</v>
      </c>
      <c r="B19" s="5" t="s">
        <v>37</v>
      </c>
      <c r="K19" t="s">
        <v>65</v>
      </c>
      <c r="L19">
        <v>2307</v>
      </c>
    </row>
    <row r="20" spans="1:12" x14ac:dyDescent="0.25">
      <c r="A20" s="5" t="s">
        <v>45</v>
      </c>
      <c r="B20" s="5" t="s">
        <v>27</v>
      </c>
      <c r="K20" t="s">
        <v>66</v>
      </c>
      <c r="L20">
        <v>3202</v>
      </c>
    </row>
    <row r="21" spans="1:12" x14ac:dyDescent="0.25">
      <c r="A21" s="5" t="s">
        <v>45</v>
      </c>
      <c r="B21" s="5" t="s">
        <v>39</v>
      </c>
      <c r="K21" t="s">
        <v>56</v>
      </c>
      <c r="L21">
        <v>2121</v>
      </c>
    </row>
    <row r="22" spans="1:12" x14ac:dyDescent="0.25">
      <c r="A22" s="19" t="s">
        <v>47</v>
      </c>
      <c r="B22" s="19" t="s">
        <v>37</v>
      </c>
      <c r="D22" s="12" t="s">
        <v>33</v>
      </c>
      <c r="E22" s="12" t="s">
        <v>33</v>
      </c>
      <c r="K22" t="s">
        <v>290</v>
      </c>
      <c r="L22">
        <v>2308</v>
      </c>
    </row>
    <row r="23" spans="1:12" x14ac:dyDescent="0.25">
      <c r="A23" s="19" t="s">
        <v>47</v>
      </c>
      <c r="B23" s="19" t="s">
        <v>27</v>
      </c>
      <c r="D23" t="e" cm="1" vm="1">
        <f t="array" ref="D23">_xlfn._xlws.FILTER($B$3:$B$61,$A$3:$A$61='Fast honorar'!$B$16)</f>
        <v>#VALUE!</v>
      </c>
      <c r="E23" t="e" cm="1" vm="1">
        <f t="array" ref="E23">_xlfn._xlws.FILTER($B$3:$B$61,$A$3:$A$61='Honorar pr time'!$B$16)</f>
        <v>#VALUE!</v>
      </c>
      <c r="K23" t="s">
        <v>291</v>
      </c>
      <c r="L23">
        <v>1605</v>
      </c>
    </row>
    <row r="24" spans="1:12" x14ac:dyDescent="0.25">
      <c r="A24" s="19" t="s">
        <v>47</v>
      </c>
      <c r="B24" s="19" t="s">
        <v>39</v>
      </c>
      <c r="K24" t="s">
        <v>39</v>
      </c>
    </row>
    <row r="25" spans="1:12" x14ac:dyDescent="0.25">
      <c r="A25" s="5" t="s">
        <v>49</v>
      </c>
      <c r="B25" s="5" t="s">
        <v>37</v>
      </c>
    </row>
    <row r="26" spans="1:12" x14ac:dyDescent="0.25">
      <c r="A26" s="5" t="s">
        <v>49</v>
      </c>
      <c r="B26" s="5" t="s">
        <v>27</v>
      </c>
    </row>
    <row r="27" spans="1:12" x14ac:dyDescent="0.25">
      <c r="A27" s="5" t="s">
        <v>49</v>
      </c>
      <c r="B27" s="5" t="s">
        <v>40</v>
      </c>
    </row>
    <row r="28" spans="1:12" x14ac:dyDescent="0.25">
      <c r="A28" s="5" t="s">
        <v>49</v>
      </c>
      <c r="B28" s="5" t="s">
        <v>39</v>
      </c>
    </row>
    <row r="29" spans="1:12" x14ac:dyDescent="0.25">
      <c r="A29" s="19" t="s">
        <v>51</v>
      </c>
      <c r="B29" s="19" t="s">
        <v>37</v>
      </c>
    </row>
    <row r="30" spans="1:12" x14ac:dyDescent="0.25">
      <c r="A30" s="19" t="s">
        <v>51</v>
      </c>
      <c r="B30" s="19" t="s">
        <v>27</v>
      </c>
    </row>
    <row r="31" spans="1:12" x14ac:dyDescent="0.25">
      <c r="A31" s="19" t="s">
        <v>51</v>
      </c>
      <c r="B31" s="19" t="s">
        <v>39</v>
      </c>
    </row>
    <row r="32" spans="1:12" x14ac:dyDescent="0.25">
      <c r="A32" s="5" t="str">
        <f>$G$12</f>
        <v>DM Kultur og Medier</v>
      </c>
      <c r="B32" s="5" t="s">
        <v>37</v>
      </c>
    </row>
    <row r="33" spans="1:5" x14ac:dyDescent="0.25">
      <c r="A33" s="5" t="str">
        <f t="shared" ref="A33:A35" si="0">$G$12</f>
        <v>DM Kultur og Medier</v>
      </c>
      <c r="B33" s="5" t="s">
        <v>27</v>
      </c>
    </row>
    <row r="34" spans="1:5" x14ac:dyDescent="0.25">
      <c r="A34" s="5" t="str">
        <f t="shared" si="0"/>
        <v>DM Kultur og Medier</v>
      </c>
      <c r="B34" s="5" t="s">
        <v>40</v>
      </c>
    </row>
    <row r="35" spans="1:5" x14ac:dyDescent="0.25">
      <c r="A35" s="5" t="str">
        <f t="shared" si="0"/>
        <v>DM Kultur og Medier</v>
      </c>
      <c r="B35" s="5" t="s">
        <v>39</v>
      </c>
    </row>
    <row r="36" spans="1:5" x14ac:dyDescent="0.25">
      <c r="A36" s="19" t="s">
        <v>54</v>
      </c>
      <c r="B36" s="19" t="s">
        <v>37</v>
      </c>
    </row>
    <row r="37" spans="1:5" x14ac:dyDescent="0.25">
      <c r="A37" s="19" t="s">
        <v>54</v>
      </c>
      <c r="B37" s="19" t="s">
        <v>27</v>
      </c>
    </row>
    <row r="38" spans="1:5" x14ac:dyDescent="0.25">
      <c r="A38" s="19" t="s">
        <v>54</v>
      </c>
      <c r="B38" s="19" t="s">
        <v>39</v>
      </c>
    </row>
    <row r="39" spans="1:5" x14ac:dyDescent="0.25">
      <c r="A39" s="5" t="s">
        <v>56</v>
      </c>
      <c r="B39" s="5" t="str">
        <f t="shared" ref="B39:B46" si="1">K6</f>
        <v>RAR/Vækstrådet</v>
      </c>
    </row>
    <row r="40" spans="1:5" x14ac:dyDescent="0.25">
      <c r="A40" s="5" t="s">
        <v>56</v>
      </c>
      <c r="B40" s="20" t="str">
        <f t="shared" si="1"/>
        <v>Uddannelsespolitisk udvalg</v>
      </c>
    </row>
    <row r="41" spans="1:5" x14ac:dyDescent="0.25">
      <c r="A41" s="5" t="s">
        <v>56</v>
      </c>
      <c r="B41" s="5" t="str">
        <f t="shared" si="1"/>
        <v>Offentlig overenskomstudvalg</v>
      </c>
    </row>
    <row r="42" spans="1:5" x14ac:dyDescent="0.25">
      <c r="A42" s="5" t="s">
        <v>56</v>
      </c>
      <c r="B42" s="5" t="str">
        <f t="shared" si="1"/>
        <v>Beskæftigelsesudvalg</v>
      </c>
    </row>
    <row r="43" spans="1:5" x14ac:dyDescent="0.25">
      <c r="A43" s="5" t="s">
        <v>56</v>
      </c>
      <c r="B43" s="5" t="str">
        <f t="shared" si="1"/>
        <v>Privat overenskomstudvalg</v>
      </c>
      <c r="D43" s="12" t="s">
        <v>33</v>
      </c>
      <c r="E43" s="12" t="s">
        <v>33</v>
      </c>
    </row>
    <row r="44" spans="1:5" x14ac:dyDescent="0.25">
      <c r="A44" s="5" t="s">
        <v>56</v>
      </c>
      <c r="B44" s="5" t="str">
        <f t="shared" si="1"/>
        <v>Arbejdsmiljøudvalg</v>
      </c>
      <c r="D44" t="e" cm="1" vm="1">
        <f t="array" ref="D44">_xlfn._xlws.FILTER($B$3:$B$61,$A$3:$A$61='Fast honorar'!$B$17)</f>
        <v>#VALUE!</v>
      </c>
      <c r="E44" t="e" cm="1" vm="1">
        <f t="array" ref="E44">_xlfn._xlws.FILTER($B$3:$B$61,$A$3:$A$61='Honorar pr time'!$B$17)</f>
        <v>#VALUE!</v>
      </c>
    </row>
    <row r="45" spans="1:5" x14ac:dyDescent="0.25">
      <c r="A45" s="5" t="s">
        <v>56</v>
      </c>
      <c r="B45" s="5" t="str">
        <f t="shared" si="1"/>
        <v>Internationalt udvalg</v>
      </c>
    </row>
    <row r="46" spans="1:5" x14ac:dyDescent="0.25">
      <c r="A46" s="5" t="s">
        <v>56</v>
      </c>
      <c r="B46" s="5" t="str">
        <f t="shared" si="1"/>
        <v>Klagenævn</v>
      </c>
    </row>
    <row r="47" spans="1:5" x14ac:dyDescent="0.25">
      <c r="A47" s="5" t="s">
        <v>56</v>
      </c>
      <c r="B47" s="5" t="s">
        <v>39</v>
      </c>
    </row>
    <row r="48" spans="1:5" x14ac:dyDescent="0.25">
      <c r="A48" s="19" t="s">
        <v>59</v>
      </c>
      <c r="B48" s="19" t="s">
        <v>60</v>
      </c>
    </row>
    <row r="49" spans="1:5" x14ac:dyDescent="0.25">
      <c r="A49" s="19" t="s">
        <v>59</v>
      </c>
      <c r="B49" s="19" t="s">
        <v>39</v>
      </c>
    </row>
    <row r="50" spans="1:5" x14ac:dyDescent="0.25">
      <c r="A50" s="5" t="s">
        <v>57</v>
      </c>
      <c r="B50" s="5" t="s">
        <v>61</v>
      </c>
    </row>
    <row r="51" spans="1:5" x14ac:dyDescent="0.25">
      <c r="A51" s="5" t="s">
        <v>57</v>
      </c>
      <c r="B51" s="5" t="s">
        <v>27</v>
      </c>
    </row>
    <row r="52" spans="1:5" x14ac:dyDescent="0.25">
      <c r="A52" s="5" t="s">
        <v>57</v>
      </c>
      <c r="B52" s="5" t="s">
        <v>62</v>
      </c>
    </row>
    <row r="53" spans="1:5" x14ac:dyDescent="0.25">
      <c r="A53" s="5" t="s">
        <v>57</v>
      </c>
      <c r="B53" s="5" t="s">
        <v>63</v>
      </c>
    </row>
    <row r="54" spans="1:5" x14ac:dyDescent="0.25">
      <c r="A54" s="5" t="s">
        <v>57</v>
      </c>
      <c r="B54" s="5" t="s">
        <v>64</v>
      </c>
    </row>
    <row r="55" spans="1:5" x14ac:dyDescent="0.25">
      <c r="A55" s="5" t="s">
        <v>57</v>
      </c>
      <c r="B55" s="18" t="s">
        <v>65</v>
      </c>
    </row>
    <row r="56" spans="1:5" x14ac:dyDescent="0.25">
      <c r="A56" s="5" t="s">
        <v>57</v>
      </c>
      <c r="B56" s="18" t="s">
        <v>66</v>
      </c>
    </row>
    <row r="57" spans="1:5" x14ac:dyDescent="0.25">
      <c r="A57" s="43" t="s">
        <v>57</v>
      </c>
      <c r="B57" s="18" t="s">
        <v>39</v>
      </c>
    </row>
    <row r="58" spans="1:5" x14ac:dyDescent="0.25">
      <c r="A58" s="21" t="s">
        <v>293</v>
      </c>
      <c r="B58" s="21" t="s">
        <v>290</v>
      </c>
    </row>
    <row r="59" spans="1:5" x14ac:dyDescent="0.25">
      <c r="A59" s="21" t="s">
        <v>293</v>
      </c>
      <c r="B59" s="21" t="s">
        <v>291</v>
      </c>
    </row>
    <row r="60" spans="1:5" x14ac:dyDescent="0.25">
      <c r="A60" s="21" t="s">
        <v>293</v>
      </c>
      <c r="B60" s="21" t="s">
        <v>39</v>
      </c>
    </row>
    <row r="61" spans="1:5" x14ac:dyDescent="0.25">
      <c r="A61" s="45" t="s">
        <v>39</v>
      </c>
      <c r="B61" s="44" t="s">
        <v>39</v>
      </c>
    </row>
    <row r="64" spans="1:5" x14ac:dyDescent="0.25">
      <c r="D64" s="12" t="s">
        <v>33</v>
      </c>
      <c r="E64" s="12" t="s">
        <v>33</v>
      </c>
    </row>
    <row r="65" spans="4:5" x14ac:dyDescent="0.25">
      <c r="D65" t="e" cm="1" vm="1">
        <f t="array" ref="D65">_xlfn._xlws.FILTER($B$3:$B$61,$A$3:$A$61='Fast honorar'!$B$18)</f>
        <v>#VALUE!</v>
      </c>
      <c r="E65" t="e" cm="1" vm="1">
        <f t="array" ref="E65">_xlfn._xlws.FILTER($B$3:$B$61,$A$3:$A$61='Honorar pr time'!$B$18)</f>
        <v>#VALUE!</v>
      </c>
    </row>
    <row r="84" spans="3:5" x14ac:dyDescent="0.25">
      <c r="D84" s="12" t="s">
        <v>33</v>
      </c>
      <c r="E84" s="12" t="s">
        <v>33</v>
      </c>
    </row>
    <row r="85" spans="3:5" x14ac:dyDescent="0.25">
      <c r="D85" t="e" cm="1" vm="1">
        <f t="array" ref="D85">_xlfn._xlws.FILTER($B$3:$B$61,$A$3:$A$61='Fast honorar'!$B$19)</f>
        <v>#VALUE!</v>
      </c>
      <c r="E85" t="e" cm="1" vm="1">
        <f t="array" ref="E85">_xlfn._xlws.FILTER($B$3:$B$61,$A$3:$A$61='Honorar pr time'!$B$19)</f>
        <v>#VALUE!</v>
      </c>
    </row>
    <row r="93" spans="3:5" x14ac:dyDescent="0.25">
      <c r="C93" s="5"/>
    </row>
    <row r="94" spans="3:5" x14ac:dyDescent="0.25">
      <c r="C94" s="5"/>
    </row>
    <row r="95" spans="3:5" x14ac:dyDescent="0.25">
      <c r="C95" s="5"/>
    </row>
    <row r="96" spans="3:5" x14ac:dyDescent="0.25">
      <c r="C96" s="5"/>
    </row>
    <row r="97" spans="3:5" x14ac:dyDescent="0.25">
      <c r="C97" s="5"/>
    </row>
    <row r="98" spans="3:5" x14ac:dyDescent="0.25">
      <c r="C98" s="5"/>
    </row>
    <row r="99" spans="3:5" x14ac:dyDescent="0.25">
      <c r="C99" s="5"/>
    </row>
    <row r="100" spans="3:5" x14ac:dyDescent="0.25">
      <c r="C100" s="5"/>
    </row>
    <row r="104" spans="3:5" x14ac:dyDescent="0.25">
      <c r="D104" s="12" t="s">
        <v>33</v>
      </c>
      <c r="E104" s="12" t="s">
        <v>33</v>
      </c>
    </row>
    <row r="105" spans="3:5" x14ac:dyDescent="0.25">
      <c r="D105" t="e" cm="1" vm="1">
        <f t="array" ref="D105">_xlfn._xlws.FILTER($B$3:$B$61,$A$3:$A$61='Fast honorar'!$B$20)</f>
        <v>#VALUE!</v>
      </c>
      <c r="E105" t="e" cm="1" vm="1">
        <f t="array" ref="E105">_xlfn._xlws.FILTER($B$3:$B$61,$A$3:$A$61='Honorar pr time'!$B$20)</f>
        <v>#VALUE!</v>
      </c>
    </row>
    <row r="124" spans="4:5" x14ac:dyDescent="0.25">
      <c r="D124" s="12" t="s">
        <v>33</v>
      </c>
      <c r="E124" s="12" t="s">
        <v>33</v>
      </c>
    </row>
    <row r="125" spans="4:5" x14ac:dyDescent="0.25">
      <c r="D125" t="e" cm="1" vm="1">
        <f t="array" ref="D125">_xlfn._xlws.FILTER($B$3:$B$61,$A$3:$A$61='Fast honorar'!$B$21)</f>
        <v>#VALUE!</v>
      </c>
      <c r="E125" t="e" cm="1" vm="1">
        <f t="array" ref="E125">_xlfn._xlws.FILTER($B$3:$B$61,$A$3:$A$61='Honorar pr time'!$B$21)</f>
        <v>#VALUE!</v>
      </c>
    </row>
    <row r="144" spans="4:5" x14ac:dyDescent="0.25">
      <c r="D144" s="12" t="s">
        <v>33</v>
      </c>
      <c r="E144" s="12" t="s">
        <v>33</v>
      </c>
    </row>
    <row r="145" spans="4:5" x14ac:dyDescent="0.25">
      <c r="D145" t="e" cm="1" vm="1">
        <f t="array" ref="D145">_xlfn._xlws.FILTER($B$3:$B$61,$A$3:$A$61='Fast honorar'!$B$22)</f>
        <v>#VALUE!</v>
      </c>
      <c r="E145" t="e" cm="1" vm="1">
        <f t="array" ref="E145">_xlfn._xlws.FILTER($B$3:$B$61,$A$3:$A$61='Honorar pr time'!$B$22)</f>
        <v>#VALUE!</v>
      </c>
    </row>
    <row r="164" spans="4:5" x14ac:dyDescent="0.25">
      <c r="D164" s="12" t="s">
        <v>33</v>
      </c>
      <c r="E164" s="12" t="s">
        <v>33</v>
      </c>
    </row>
    <row r="165" spans="4:5" x14ac:dyDescent="0.25">
      <c r="D165" t="e" cm="1" vm="1">
        <f t="array" ref="D165">_xlfn._xlws.FILTER($B$3:$B$61,$A$3:$A$61='Fast honorar'!$B$23)</f>
        <v>#VALUE!</v>
      </c>
      <c r="E165" t="e" cm="1" vm="1">
        <f t="array" ref="E165">_xlfn._xlws.FILTER($B$3:$B$61,$A$3:$A$61='Honorar pr time'!$B$23)</f>
        <v>#VALUE!</v>
      </c>
    </row>
    <row r="184" spans="4:5" x14ac:dyDescent="0.25">
      <c r="D184" s="12" t="s">
        <v>33</v>
      </c>
      <c r="E184" s="12" t="s">
        <v>33</v>
      </c>
    </row>
    <row r="185" spans="4:5" x14ac:dyDescent="0.25">
      <c r="D185" t="e" cm="1" vm="1">
        <f t="array" ref="D185">_xlfn._xlws.FILTER($B$3:$B$61,$A$3:$A$61='Fast honorar'!$B$24)</f>
        <v>#VALUE!</v>
      </c>
      <c r="E185" t="e" cm="1" vm="1">
        <f t="array" ref="E185">_xlfn._xlws.FILTER($B$3:$B$61,$A$3:$A$61='Honorar pr time'!$B$24)</f>
        <v>#VALUE!</v>
      </c>
    </row>
    <row r="204" spans="4:5" x14ac:dyDescent="0.25">
      <c r="D204" s="12" t="s">
        <v>33</v>
      </c>
      <c r="E204" s="12" t="s">
        <v>33</v>
      </c>
    </row>
    <row r="205" spans="4:5" x14ac:dyDescent="0.25">
      <c r="D205" t="e" cm="1" vm="1">
        <f t="array" ref="D205">_xlfn._xlws.FILTER($B$3:$B$61,$A$3:$A$61='Fast honorar'!$B$25)</f>
        <v>#VALUE!</v>
      </c>
      <c r="E205" t="e" cm="1" vm="1">
        <f t="array" ref="E205">_xlfn._xlws.FILTER($B$3:$B$61,$A$3:$A$61='Honorar pr time'!$B$25)</f>
        <v>#VALUE!</v>
      </c>
    </row>
    <row r="225" spans="4:5" x14ac:dyDescent="0.25">
      <c r="D225" t="e" cm="1" vm="1">
        <f t="array" ref="D225">_xlfn._xlws.FILTER($B$3:$B$61,$A$3:$A$61='Fast honorar'!$B$26)</f>
        <v>#VALUE!</v>
      </c>
      <c r="E225" t="e" cm="1" vm="1">
        <f t="array" ref="E225">_xlfn._xlws.FILTER($B$3:$B$61,$A$3:$A$61='Honorar pr time'!$B$26)</f>
        <v>#VALUE!</v>
      </c>
    </row>
    <row r="245" spans="4:5" x14ac:dyDescent="0.25">
      <c r="D245" t="e" cm="1" vm="1">
        <f t="array" ref="D245">_xlfn._xlws.FILTER($B$3:$B$61,$A$3:$A$61='Fast honorar'!$B$27)</f>
        <v>#VALUE!</v>
      </c>
      <c r="E245" t="e" cm="1" vm="1">
        <f t="array" ref="E245">_xlfn._xlws.FILTER($B$3:$B$61,$A$3:$A$61='Honorar pr time'!$B$27)</f>
        <v>#VALUE!</v>
      </c>
    </row>
    <row r="265" spans="4:5" x14ac:dyDescent="0.25">
      <c r="D265" t="e" cm="1" vm="1">
        <f t="array" ref="D265">_xlfn._xlws.FILTER($B$3:$B$61,$A$3:$A$61='Fast honorar'!$B$28)</f>
        <v>#VALUE!</v>
      </c>
      <c r="E265" t="e" cm="1" vm="1">
        <f t="array" ref="E265">_xlfn._xlws.FILTER($B$3:$B$61,$A$3:$A$61='Honorar pr time'!$B$28)</f>
        <v>#VALUE!</v>
      </c>
    </row>
    <row r="285" spans="4:5" x14ac:dyDescent="0.25">
      <c r="D285" t="e" cm="1" vm="1">
        <f t="array" ref="D285">_xlfn._xlws.FILTER($B$3:$B$61,$A$3:$A$61='Fast honorar'!$B$29)</f>
        <v>#VALUE!</v>
      </c>
      <c r="E285" t="e" cm="1" vm="1">
        <f t="array" ref="E285">_xlfn._xlws.FILTER($B$3:$B$61,$A$3:$A$61='Honorar pr time'!$B$29)</f>
        <v>#VALUE!</v>
      </c>
    </row>
    <row r="305" spans="4:5" x14ac:dyDescent="0.25">
      <c r="D305" t="e" cm="1" vm="1">
        <f t="array" ref="D305">_xlfn._xlws.FILTER($B$3:$B$61,$A$3:$A$61='Fast honorar'!$B$30)</f>
        <v>#VALUE!</v>
      </c>
      <c r="E305" t="e" cm="1" vm="1">
        <f t="array" ref="E305">_xlfn._xlws.FILTER($B$3:$B$61,$A$3:$A$61='Honorar pr time'!$B$30)</f>
        <v>#VALUE!</v>
      </c>
    </row>
    <row r="325" spans="4:5" x14ac:dyDescent="0.25">
      <c r="D325" t="e" cm="1" vm="1">
        <f t="array" ref="D325">_xlfn._xlws.FILTER($B$3:$B$61,$A$3:$A$61='Fast honorar'!$B$31)</f>
        <v>#VALUE!</v>
      </c>
      <c r="E325" t="e" cm="1" vm="1">
        <f t="array" ref="E325">_xlfn._xlws.FILTER($B$3:$B$61,$A$3:$A$61='Honorar pr time'!$B$31)</f>
        <v>#VALUE!</v>
      </c>
    </row>
    <row r="345" spans="4:5" x14ac:dyDescent="0.25">
      <c r="D345" t="e" cm="1" vm="1">
        <f t="array" ref="D345">_xlfn._xlws.FILTER($B$3:$B$61,$A$3:$A$61='Fast honorar'!$B$32)</f>
        <v>#VALUE!</v>
      </c>
      <c r="E345" t="e" cm="1" vm="1">
        <f t="array" ref="E345">_xlfn._xlws.FILTER($B$3:$B$61,$A$3:$A$61='Honorar pr time'!$B$32)</f>
        <v>#VALUE!</v>
      </c>
    </row>
    <row r="365" spans="4:5" x14ac:dyDescent="0.25">
      <c r="D365" t="e" cm="1" vm="1">
        <f t="array" ref="D365">_xlfn._xlws.FILTER($B$3:$B$61,$A$3:$A$61='Fast honorar'!$B$33)</f>
        <v>#VALUE!</v>
      </c>
      <c r="E365" t="e" cm="1" vm="1">
        <f t="array" ref="E365">_xlfn._xlws.FILTER($B$3:$B$61,$A$3:$A$61='Honorar pr time'!$B$33)</f>
        <v>#VALUE!</v>
      </c>
    </row>
    <row r="385" spans="4:5" x14ac:dyDescent="0.25">
      <c r="D385" t="e" cm="1" vm="1">
        <f t="array" ref="D385">_xlfn._xlws.FILTER($B$3:$B$61,$A$3:$A$61='Fast honorar'!$B$34)</f>
        <v>#VALUE!</v>
      </c>
      <c r="E385" t="e" cm="1" vm="1">
        <f t="array" ref="E385">_xlfn._xlws.FILTER($B$3:$B$61,$A$3:$A$61='Honorar pr time'!$B$34)</f>
        <v>#VALUE!</v>
      </c>
    </row>
    <row r="405" spans="4:5" x14ac:dyDescent="0.25">
      <c r="D405" t="e" cm="1" vm="1">
        <f t="array" ref="D405">_xlfn._xlws.FILTER($B$3:$B$61,$A$3:$A$61='Fast honorar'!$B$35)</f>
        <v>#VALUE!</v>
      </c>
      <c r="E405" t="e" cm="1" vm="1">
        <f t="array" ref="E405">_xlfn._xlws.FILTER($B$3:$B$61,$A$3:$A$61='Honorar pr time'!$B$35)</f>
        <v>#VALUE!</v>
      </c>
    </row>
    <row r="425" spans="4:5" x14ac:dyDescent="0.25">
      <c r="D425" t="e" cm="1" vm="1">
        <f t="array" ref="D425">_xlfn._xlws.FILTER($B$3:$B$61,$A$3:$A$61='Fast honorar'!$B$36)</f>
        <v>#VALUE!</v>
      </c>
      <c r="E425" t="e" cm="1" vm="1">
        <f t="array" ref="E425">_xlfn._xlws.FILTER($B$3:$B$61,$A$3:$A$61='Honorar pr time'!$B$36)</f>
        <v>#VALUE!</v>
      </c>
    </row>
    <row r="445" spans="4:5" x14ac:dyDescent="0.25">
      <c r="D445" t="e" cm="1" vm="1">
        <f t="array" ref="D445">_xlfn._xlws.FILTER($B$3:$B$61,$A$3:$A$61='Fast honorar'!$B$37)</f>
        <v>#VALUE!</v>
      </c>
      <c r="E445" t="e" cm="1" vm="1">
        <f t="array" ref="E445">_xlfn._xlws.FILTER($B$3:$B$61,$A$3:$A$61='Honorar pr time'!$B$37)</f>
        <v>#VALUE!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88BF2-F151-4A6D-9724-C2CC4E52E87E}">
  <sheetPr codeName="Ark5"/>
  <dimension ref="A1:C159"/>
  <sheetViews>
    <sheetView workbookViewId="0">
      <selection activeCell="A16" sqref="A16"/>
    </sheetView>
  </sheetViews>
  <sheetFormatPr defaultRowHeight="15" x14ac:dyDescent="0.25"/>
  <cols>
    <col min="1" max="1" width="50.42578125" bestFit="1" customWidth="1"/>
    <col min="2" max="2" width="19.5703125" bestFit="1" customWidth="1"/>
    <col min="3" max="3" width="21" customWidth="1"/>
  </cols>
  <sheetData>
    <row r="1" spans="1:3" x14ac:dyDescent="0.25">
      <c r="A1" t="s">
        <v>67</v>
      </c>
      <c r="B1" t="s">
        <v>68</v>
      </c>
      <c r="C1" t="s">
        <v>230</v>
      </c>
    </row>
    <row r="2" spans="1:3" x14ac:dyDescent="0.25">
      <c r="A2" s="10" t="s">
        <v>69</v>
      </c>
      <c r="B2" s="2">
        <v>800002</v>
      </c>
      <c r="C2" s="33" t="s">
        <v>292</v>
      </c>
    </row>
    <row r="3" spans="1:3" x14ac:dyDescent="0.25">
      <c r="A3" s="11" t="s">
        <v>70</v>
      </c>
      <c r="B3" s="2">
        <v>800003</v>
      </c>
      <c r="C3" s="34" t="s">
        <v>231</v>
      </c>
    </row>
    <row r="4" spans="1:3" x14ac:dyDescent="0.25">
      <c r="A4" s="10" t="s">
        <v>71</v>
      </c>
      <c r="B4" s="2">
        <v>800004</v>
      </c>
      <c r="C4" s="33" t="s">
        <v>232</v>
      </c>
    </row>
    <row r="5" spans="1:3" x14ac:dyDescent="0.25">
      <c r="A5" s="11" t="s">
        <v>72</v>
      </c>
      <c r="B5" s="2">
        <v>800005</v>
      </c>
      <c r="C5" s="34" t="s">
        <v>233</v>
      </c>
    </row>
    <row r="6" spans="1:3" x14ac:dyDescent="0.25">
      <c r="A6" s="10" t="s">
        <v>73</v>
      </c>
      <c r="B6" s="2">
        <v>800006</v>
      </c>
      <c r="C6" s="33" t="s">
        <v>234</v>
      </c>
    </row>
    <row r="7" spans="1:3" x14ac:dyDescent="0.25">
      <c r="A7" s="11" t="s">
        <v>74</v>
      </c>
      <c r="B7" s="2">
        <v>800007</v>
      </c>
      <c r="C7" s="34" t="s">
        <v>235</v>
      </c>
    </row>
    <row r="8" spans="1:3" x14ac:dyDescent="0.25">
      <c r="A8" s="10" t="s">
        <v>75</v>
      </c>
      <c r="B8" s="2">
        <v>800008</v>
      </c>
      <c r="C8" s="33" t="s">
        <v>236</v>
      </c>
    </row>
    <row r="9" spans="1:3" x14ac:dyDescent="0.25">
      <c r="A9" s="11" t="s">
        <v>76</v>
      </c>
      <c r="B9" s="2">
        <v>800011</v>
      </c>
      <c r="C9" s="34" t="s">
        <v>292</v>
      </c>
    </row>
    <row r="10" spans="1:3" x14ac:dyDescent="0.25">
      <c r="A10" s="10" t="s">
        <v>77</v>
      </c>
      <c r="B10" s="2">
        <v>800012</v>
      </c>
      <c r="C10" s="33" t="s">
        <v>237</v>
      </c>
    </row>
    <row r="11" spans="1:3" x14ac:dyDescent="0.25">
      <c r="A11" s="11" t="s">
        <v>78</v>
      </c>
      <c r="B11" s="2">
        <v>800013</v>
      </c>
      <c r="C11" s="34" t="s">
        <v>238</v>
      </c>
    </row>
    <row r="12" spans="1:3" x14ac:dyDescent="0.25">
      <c r="A12" s="10" t="s">
        <v>79</v>
      </c>
      <c r="B12" s="2">
        <v>800014</v>
      </c>
      <c r="C12" s="33" t="s">
        <v>239</v>
      </c>
    </row>
    <row r="13" spans="1:3" x14ac:dyDescent="0.25">
      <c r="A13" s="11" t="s">
        <v>80</v>
      </c>
      <c r="B13" s="2">
        <v>800015</v>
      </c>
      <c r="C13" s="34" t="s">
        <v>240</v>
      </c>
    </row>
    <row r="14" spans="1:3" x14ac:dyDescent="0.25">
      <c r="A14" s="10" t="s">
        <v>81</v>
      </c>
      <c r="B14" s="2">
        <v>800016</v>
      </c>
      <c r="C14" s="33" t="s">
        <v>241</v>
      </c>
    </row>
    <row r="15" spans="1:3" x14ac:dyDescent="0.25">
      <c r="A15" s="11" t="s">
        <v>82</v>
      </c>
      <c r="B15" s="2">
        <v>800017</v>
      </c>
      <c r="C15" s="34" t="s">
        <v>242</v>
      </c>
    </row>
    <row r="16" spans="1:3" x14ac:dyDescent="0.25">
      <c r="A16" s="10" t="s">
        <v>83</v>
      </c>
      <c r="B16" s="2">
        <v>800018</v>
      </c>
      <c r="C16" s="33" t="s">
        <v>243</v>
      </c>
    </row>
    <row r="17" spans="1:3" x14ac:dyDescent="0.25">
      <c r="A17" s="11" t="s">
        <v>84</v>
      </c>
      <c r="B17" s="2">
        <v>800019</v>
      </c>
      <c r="C17" s="34" t="s">
        <v>244</v>
      </c>
    </row>
    <row r="18" spans="1:3" x14ac:dyDescent="0.25">
      <c r="A18" s="10" t="s">
        <v>85</v>
      </c>
      <c r="B18" s="2">
        <v>800020</v>
      </c>
      <c r="C18" s="33" t="s">
        <v>245</v>
      </c>
    </row>
    <row r="19" spans="1:3" x14ac:dyDescent="0.25">
      <c r="A19" s="11" t="s">
        <v>86</v>
      </c>
      <c r="B19" s="2">
        <v>800021</v>
      </c>
      <c r="C19" s="34" t="s">
        <v>246</v>
      </c>
    </row>
    <row r="20" spans="1:3" x14ac:dyDescent="0.25">
      <c r="A20" s="10" t="s">
        <v>87</v>
      </c>
      <c r="B20" s="2">
        <v>800022</v>
      </c>
      <c r="C20" s="33" t="s">
        <v>247</v>
      </c>
    </row>
    <row r="21" spans="1:3" x14ac:dyDescent="0.25">
      <c r="A21" s="11" t="s">
        <v>88</v>
      </c>
      <c r="B21" s="2">
        <v>800023</v>
      </c>
      <c r="C21" s="34" t="s">
        <v>248</v>
      </c>
    </row>
    <row r="22" spans="1:3" x14ac:dyDescent="0.25">
      <c r="A22" s="10" t="s">
        <v>89</v>
      </c>
      <c r="B22" s="2">
        <v>800024</v>
      </c>
      <c r="C22" s="33" t="s">
        <v>249</v>
      </c>
    </row>
    <row r="23" spans="1:3" x14ac:dyDescent="0.25">
      <c r="A23" s="11" t="s">
        <v>90</v>
      </c>
      <c r="B23" s="2">
        <v>807301</v>
      </c>
      <c r="C23" s="34" t="s">
        <v>250</v>
      </c>
    </row>
    <row r="24" spans="1:3" x14ac:dyDescent="0.25">
      <c r="A24" s="10" t="s">
        <v>91</v>
      </c>
      <c r="B24" s="2">
        <v>807302</v>
      </c>
      <c r="C24" s="33" t="s">
        <v>292</v>
      </c>
    </row>
    <row r="25" spans="1:3" x14ac:dyDescent="0.25">
      <c r="A25" s="11" t="s">
        <v>92</v>
      </c>
      <c r="B25" s="2">
        <v>811001</v>
      </c>
      <c r="C25" s="34" t="s">
        <v>292</v>
      </c>
    </row>
    <row r="26" spans="1:3" x14ac:dyDescent="0.25">
      <c r="A26" s="11" t="s">
        <v>93</v>
      </c>
      <c r="B26" s="2">
        <v>811003</v>
      </c>
      <c r="C26" s="34" t="s">
        <v>251</v>
      </c>
    </row>
    <row r="27" spans="1:3" x14ac:dyDescent="0.25">
      <c r="A27" s="11" t="s">
        <v>20</v>
      </c>
      <c r="B27" s="2">
        <v>811005</v>
      </c>
      <c r="C27" s="34" t="s">
        <v>292</v>
      </c>
    </row>
    <row r="28" spans="1:3" x14ac:dyDescent="0.25">
      <c r="A28" s="10" t="s">
        <v>94</v>
      </c>
      <c r="B28" s="2">
        <v>811006</v>
      </c>
      <c r="C28" s="33" t="s">
        <v>252</v>
      </c>
    </row>
    <row r="29" spans="1:3" x14ac:dyDescent="0.25">
      <c r="A29" s="11" t="s">
        <v>95</v>
      </c>
      <c r="B29" s="2">
        <v>811007</v>
      </c>
      <c r="C29" s="34" t="s">
        <v>292</v>
      </c>
    </row>
    <row r="30" spans="1:3" x14ac:dyDescent="0.25">
      <c r="A30" s="11" t="s">
        <v>96</v>
      </c>
      <c r="B30" s="2">
        <v>811013</v>
      </c>
      <c r="C30" s="34" t="s">
        <v>292</v>
      </c>
    </row>
    <row r="31" spans="1:3" x14ac:dyDescent="0.25">
      <c r="A31" s="10" t="s">
        <v>97</v>
      </c>
      <c r="B31" s="2">
        <v>811014</v>
      </c>
      <c r="C31" s="34" t="s">
        <v>292</v>
      </c>
    </row>
    <row r="32" spans="1:3" x14ac:dyDescent="0.25">
      <c r="A32" s="11" t="s">
        <v>98</v>
      </c>
      <c r="B32" s="2">
        <v>811015</v>
      </c>
      <c r="C32" s="34" t="s">
        <v>292</v>
      </c>
    </row>
    <row r="33" spans="1:3" x14ac:dyDescent="0.25">
      <c r="A33" s="10" t="s">
        <v>99</v>
      </c>
      <c r="B33" s="2">
        <v>811016</v>
      </c>
      <c r="C33" s="34" t="s">
        <v>292</v>
      </c>
    </row>
    <row r="34" spans="1:3" x14ac:dyDescent="0.25">
      <c r="A34" s="11" t="s">
        <v>100</v>
      </c>
      <c r="B34" s="2">
        <v>811017</v>
      </c>
      <c r="C34" s="34" t="s">
        <v>292</v>
      </c>
    </row>
    <row r="35" spans="1:3" x14ac:dyDescent="0.25">
      <c r="A35" s="10" t="s">
        <v>101</v>
      </c>
      <c r="B35" s="2">
        <v>811018</v>
      </c>
      <c r="C35" s="34" t="s">
        <v>292</v>
      </c>
    </row>
    <row r="36" spans="1:3" x14ac:dyDescent="0.25">
      <c r="A36" s="11" t="s">
        <v>102</v>
      </c>
      <c r="B36" s="2">
        <v>811019</v>
      </c>
      <c r="C36" s="34" t="s">
        <v>292</v>
      </c>
    </row>
    <row r="37" spans="1:3" x14ac:dyDescent="0.25">
      <c r="A37" s="10" t="s">
        <v>103</v>
      </c>
      <c r="B37" s="2">
        <v>811020</v>
      </c>
      <c r="C37" s="34" t="s">
        <v>292</v>
      </c>
    </row>
    <row r="38" spans="1:3" x14ac:dyDescent="0.25">
      <c r="A38" s="11" t="s">
        <v>104</v>
      </c>
      <c r="B38" s="2">
        <v>811021</v>
      </c>
      <c r="C38" s="34" t="s">
        <v>292</v>
      </c>
    </row>
    <row r="39" spans="1:3" x14ac:dyDescent="0.25">
      <c r="A39" s="10" t="s">
        <v>105</v>
      </c>
      <c r="B39" s="2">
        <v>811022</v>
      </c>
      <c r="C39" s="34" t="s">
        <v>292</v>
      </c>
    </row>
    <row r="40" spans="1:3" x14ac:dyDescent="0.25">
      <c r="A40" s="11" t="s">
        <v>106</v>
      </c>
      <c r="B40" s="2">
        <v>811023</v>
      </c>
      <c r="C40" s="34" t="s">
        <v>292</v>
      </c>
    </row>
    <row r="41" spans="1:3" x14ac:dyDescent="0.25">
      <c r="A41" s="10" t="s">
        <v>107</v>
      </c>
      <c r="B41" s="2">
        <v>811024</v>
      </c>
      <c r="C41" s="34" t="s">
        <v>292</v>
      </c>
    </row>
    <row r="42" spans="1:3" x14ac:dyDescent="0.25">
      <c r="A42" s="11" t="s">
        <v>108</v>
      </c>
      <c r="B42" s="2">
        <v>811025</v>
      </c>
      <c r="C42" s="34" t="s">
        <v>292</v>
      </c>
    </row>
    <row r="43" spans="1:3" x14ac:dyDescent="0.25">
      <c r="A43" s="10" t="s">
        <v>109</v>
      </c>
      <c r="B43" s="2">
        <v>811026</v>
      </c>
      <c r="C43" s="34" t="s">
        <v>292</v>
      </c>
    </row>
    <row r="44" spans="1:3" x14ac:dyDescent="0.25">
      <c r="A44" s="11" t="s">
        <v>110</v>
      </c>
      <c r="B44" s="2">
        <v>811027</v>
      </c>
      <c r="C44" s="34" t="s">
        <v>292</v>
      </c>
    </row>
    <row r="45" spans="1:3" x14ac:dyDescent="0.25">
      <c r="A45" s="10" t="s">
        <v>111</v>
      </c>
      <c r="B45" s="2">
        <v>811028</v>
      </c>
      <c r="C45" s="34" t="s">
        <v>292</v>
      </c>
    </row>
    <row r="46" spans="1:3" x14ac:dyDescent="0.25">
      <c r="A46" s="11" t="s">
        <v>112</v>
      </c>
      <c r="B46" s="2">
        <v>811029</v>
      </c>
      <c r="C46" s="34" t="s">
        <v>292</v>
      </c>
    </row>
    <row r="47" spans="1:3" x14ac:dyDescent="0.25">
      <c r="A47" s="10" t="s">
        <v>113</v>
      </c>
      <c r="B47" s="2">
        <v>812001</v>
      </c>
      <c r="C47" s="34" t="s">
        <v>292</v>
      </c>
    </row>
    <row r="48" spans="1:3" x14ac:dyDescent="0.25">
      <c r="A48" s="11" t="s">
        <v>114</v>
      </c>
      <c r="B48" s="2">
        <v>812002</v>
      </c>
      <c r="C48" s="34" t="s">
        <v>292</v>
      </c>
    </row>
    <row r="49" spans="1:3" x14ac:dyDescent="0.25">
      <c r="A49" s="10" t="s">
        <v>115</v>
      </c>
      <c r="B49" s="2">
        <v>812004</v>
      </c>
      <c r="C49" s="34" t="s">
        <v>292</v>
      </c>
    </row>
    <row r="50" spans="1:3" x14ac:dyDescent="0.25">
      <c r="A50" s="11" t="s">
        <v>116</v>
      </c>
      <c r="B50" s="2">
        <v>812007</v>
      </c>
      <c r="C50" s="34" t="s">
        <v>292</v>
      </c>
    </row>
    <row r="51" spans="1:3" x14ac:dyDescent="0.25">
      <c r="A51" s="10" t="s">
        <v>117</v>
      </c>
      <c r="B51" s="2">
        <v>812008</v>
      </c>
      <c r="C51" s="34" t="s">
        <v>292</v>
      </c>
    </row>
    <row r="52" spans="1:3" x14ac:dyDescent="0.25">
      <c r="A52" s="11" t="s">
        <v>118</v>
      </c>
      <c r="B52" s="2">
        <v>812011</v>
      </c>
      <c r="C52" s="34" t="s">
        <v>292</v>
      </c>
    </row>
    <row r="53" spans="1:3" x14ac:dyDescent="0.25">
      <c r="A53" s="10" t="s">
        <v>119</v>
      </c>
      <c r="B53" s="2">
        <v>812012</v>
      </c>
      <c r="C53" s="34" t="s">
        <v>292</v>
      </c>
    </row>
    <row r="54" spans="1:3" x14ac:dyDescent="0.25">
      <c r="A54" s="11" t="s">
        <v>120</v>
      </c>
      <c r="B54" s="2">
        <v>812013</v>
      </c>
      <c r="C54" s="34" t="s">
        <v>292</v>
      </c>
    </row>
    <row r="55" spans="1:3" x14ac:dyDescent="0.25">
      <c r="A55" s="10" t="s">
        <v>121</v>
      </c>
      <c r="B55" s="2">
        <v>812014</v>
      </c>
      <c r="C55" s="34" t="s">
        <v>292</v>
      </c>
    </row>
    <row r="56" spans="1:3" x14ac:dyDescent="0.25">
      <c r="A56" s="11" t="s">
        <v>122</v>
      </c>
      <c r="B56" s="2">
        <v>812015</v>
      </c>
      <c r="C56" s="34" t="s">
        <v>292</v>
      </c>
    </row>
    <row r="57" spans="1:3" x14ac:dyDescent="0.25">
      <c r="A57" s="10" t="s">
        <v>123</v>
      </c>
      <c r="B57" s="2">
        <v>812016</v>
      </c>
      <c r="C57" s="34" t="s">
        <v>292</v>
      </c>
    </row>
    <row r="58" spans="1:3" x14ac:dyDescent="0.25">
      <c r="A58" s="11" t="s">
        <v>124</v>
      </c>
      <c r="B58" s="2">
        <v>812017</v>
      </c>
      <c r="C58" s="34" t="s">
        <v>292</v>
      </c>
    </row>
    <row r="59" spans="1:3" x14ac:dyDescent="0.25">
      <c r="A59" s="10" t="s">
        <v>125</v>
      </c>
      <c r="B59" s="2">
        <v>812018</v>
      </c>
      <c r="C59" s="34" t="s">
        <v>292</v>
      </c>
    </row>
    <row r="60" spans="1:3" x14ac:dyDescent="0.25">
      <c r="A60" s="11" t="s">
        <v>126</v>
      </c>
      <c r="B60" s="2">
        <v>812019</v>
      </c>
      <c r="C60" s="34" t="s">
        <v>292</v>
      </c>
    </row>
    <row r="61" spans="1:3" x14ac:dyDescent="0.25">
      <c r="A61" s="10" t="s">
        <v>127</v>
      </c>
      <c r="B61" s="2">
        <v>814004</v>
      </c>
      <c r="C61" s="34" t="s">
        <v>292</v>
      </c>
    </row>
    <row r="62" spans="1:3" x14ac:dyDescent="0.25">
      <c r="A62" s="11" t="s">
        <v>128</v>
      </c>
      <c r="B62" s="2">
        <v>814006</v>
      </c>
      <c r="C62" s="34" t="s">
        <v>292</v>
      </c>
    </row>
    <row r="63" spans="1:3" x14ac:dyDescent="0.25">
      <c r="A63" s="10" t="s">
        <v>129</v>
      </c>
      <c r="B63" s="2">
        <v>814008</v>
      </c>
      <c r="C63" s="34" t="s">
        <v>292</v>
      </c>
    </row>
    <row r="64" spans="1:3" x14ac:dyDescent="0.25">
      <c r="A64" s="11" t="s">
        <v>130</v>
      </c>
      <c r="B64" s="2">
        <v>814009</v>
      </c>
      <c r="C64" s="34" t="s">
        <v>292</v>
      </c>
    </row>
    <row r="65" spans="1:3" x14ac:dyDescent="0.25">
      <c r="A65" s="10" t="s">
        <v>131</v>
      </c>
      <c r="B65" s="2">
        <v>814010</v>
      </c>
      <c r="C65" s="33" t="s">
        <v>253</v>
      </c>
    </row>
    <row r="66" spans="1:3" x14ac:dyDescent="0.25">
      <c r="A66" s="11" t="s">
        <v>132</v>
      </c>
      <c r="B66" s="2">
        <v>820002</v>
      </c>
      <c r="C66" s="34" t="s">
        <v>292</v>
      </c>
    </row>
    <row r="67" spans="1:3" x14ac:dyDescent="0.25">
      <c r="A67" s="10" t="s">
        <v>133</v>
      </c>
      <c r="B67" s="2">
        <v>820008</v>
      </c>
      <c r="C67" s="34" t="s">
        <v>292</v>
      </c>
    </row>
    <row r="68" spans="1:3" x14ac:dyDescent="0.25">
      <c r="A68" s="11" t="s">
        <v>134</v>
      </c>
      <c r="B68" s="2">
        <v>820010</v>
      </c>
      <c r="C68" s="34" t="s">
        <v>292</v>
      </c>
    </row>
    <row r="69" spans="1:3" x14ac:dyDescent="0.25">
      <c r="A69" s="10" t="s">
        <v>135</v>
      </c>
      <c r="B69" s="2">
        <v>820011</v>
      </c>
      <c r="C69" s="34" t="s">
        <v>292</v>
      </c>
    </row>
    <row r="70" spans="1:3" x14ac:dyDescent="0.25">
      <c r="A70" s="10" t="s">
        <v>136</v>
      </c>
      <c r="B70" s="2">
        <v>820015</v>
      </c>
      <c r="C70" s="34" t="s">
        <v>292</v>
      </c>
    </row>
    <row r="71" spans="1:3" x14ac:dyDescent="0.25">
      <c r="A71" s="11" t="s">
        <v>137</v>
      </c>
      <c r="B71" s="2">
        <v>820016</v>
      </c>
      <c r="C71" s="34" t="s">
        <v>292</v>
      </c>
    </row>
    <row r="72" spans="1:3" x14ac:dyDescent="0.25">
      <c r="A72" s="10" t="s">
        <v>138</v>
      </c>
      <c r="B72" s="2">
        <v>820017</v>
      </c>
      <c r="C72" s="33" t="s">
        <v>254</v>
      </c>
    </row>
    <row r="73" spans="1:3" x14ac:dyDescent="0.25">
      <c r="A73" s="11" t="s">
        <v>139</v>
      </c>
      <c r="B73" s="2">
        <v>820018</v>
      </c>
      <c r="C73" s="34" t="s">
        <v>255</v>
      </c>
    </row>
    <row r="74" spans="1:3" x14ac:dyDescent="0.25">
      <c r="A74" s="11" t="s">
        <v>140</v>
      </c>
      <c r="B74" s="2">
        <v>820020</v>
      </c>
      <c r="C74" s="34" t="s">
        <v>292</v>
      </c>
    </row>
    <row r="75" spans="1:3" x14ac:dyDescent="0.25">
      <c r="A75" s="10" t="s">
        <v>141</v>
      </c>
      <c r="B75" s="2">
        <v>820021</v>
      </c>
      <c r="C75" s="33" t="s">
        <v>256</v>
      </c>
    </row>
    <row r="76" spans="1:3" x14ac:dyDescent="0.25">
      <c r="A76" s="11" t="s">
        <v>142</v>
      </c>
      <c r="B76" s="2">
        <v>820022</v>
      </c>
      <c r="C76" s="34" t="s">
        <v>292</v>
      </c>
    </row>
    <row r="77" spans="1:3" x14ac:dyDescent="0.25">
      <c r="A77" s="10" t="s">
        <v>143</v>
      </c>
      <c r="B77" s="2">
        <v>820023</v>
      </c>
      <c r="C77" s="34" t="s">
        <v>292</v>
      </c>
    </row>
    <row r="78" spans="1:3" x14ac:dyDescent="0.25">
      <c r="A78" s="11" t="s">
        <v>144</v>
      </c>
      <c r="B78" s="2">
        <v>820024</v>
      </c>
      <c r="C78" s="34" t="s">
        <v>257</v>
      </c>
    </row>
    <row r="79" spans="1:3" x14ac:dyDescent="0.25">
      <c r="A79" s="10" t="s">
        <v>145</v>
      </c>
      <c r="B79" s="2">
        <v>820025</v>
      </c>
      <c r="C79" s="34" t="s">
        <v>292</v>
      </c>
    </row>
    <row r="80" spans="1:3" x14ac:dyDescent="0.25">
      <c r="A80" s="11" t="s">
        <v>146</v>
      </c>
      <c r="B80" s="2">
        <v>820026</v>
      </c>
      <c r="C80" s="34" t="s">
        <v>292</v>
      </c>
    </row>
    <row r="81" spans="1:3" x14ac:dyDescent="0.25">
      <c r="A81" s="10" t="s">
        <v>147</v>
      </c>
      <c r="B81" s="2">
        <v>820027</v>
      </c>
      <c r="C81" s="34" t="s">
        <v>292</v>
      </c>
    </row>
    <row r="82" spans="1:3" x14ac:dyDescent="0.25">
      <c r="A82" s="11" t="s">
        <v>148</v>
      </c>
      <c r="B82" s="2">
        <v>820028</v>
      </c>
      <c r="C82" s="34" t="s">
        <v>292</v>
      </c>
    </row>
    <row r="83" spans="1:3" x14ac:dyDescent="0.25">
      <c r="A83" s="10" t="s">
        <v>149</v>
      </c>
      <c r="B83" s="2">
        <v>820029</v>
      </c>
      <c r="C83" s="34" t="s">
        <v>292</v>
      </c>
    </row>
    <row r="84" spans="1:3" x14ac:dyDescent="0.25">
      <c r="A84" s="11" t="s">
        <v>150</v>
      </c>
      <c r="B84" s="2">
        <v>820030</v>
      </c>
      <c r="C84" s="34" t="s">
        <v>292</v>
      </c>
    </row>
    <row r="85" spans="1:3" x14ac:dyDescent="0.25">
      <c r="A85" s="10" t="s">
        <v>151</v>
      </c>
      <c r="B85" s="2">
        <v>830001</v>
      </c>
      <c r="C85" s="34" t="s">
        <v>292</v>
      </c>
    </row>
    <row r="86" spans="1:3" x14ac:dyDescent="0.25">
      <c r="A86" s="11" t="s">
        <v>152</v>
      </c>
      <c r="B86" s="2">
        <v>830010</v>
      </c>
      <c r="C86" s="34" t="s">
        <v>258</v>
      </c>
    </row>
    <row r="87" spans="1:3" x14ac:dyDescent="0.25">
      <c r="A87" s="10" t="s">
        <v>153</v>
      </c>
      <c r="B87" s="2">
        <v>830015</v>
      </c>
      <c r="C87" s="33" t="s">
        <v>259</v>
      </c>
    </row>
    <row r="88" spans="1:3" x14ac:dyDescent="0.25">
      <c r="A88" s="11" t="s">
        <v>154</v>
      </c>
      <c r="B88" s="2">
        <v>830016</v>
      </c>
      <c r="C88" s="34" t="s">
        <v>292</v>
      </c>
    </row>
    <row r="89" spans="1:3" x14ac:dyDescent="0.25">
      <c r="A89" s="10" t="s">
        <v>155</v>
      </c>
      <c r="B89" s="2">
        <v>830017</v>
      </c>
      <c r="C89" s="33" t="s">
        <v>260</v>
      </c>
    </row>
    <row r="90" spans="1:3" x14ac:dyDescent="0.25">
      <c r="A90" s="11" t="s">
        <v>156</v>
      </c>
      <c r="B90" s="2">
        <v>830018</v>
      </c>
      <c r="C90" s="34" t="s">
        <v>261</v>
      </c>
    </row>
    <row r="91" spans="1:3" x14ac:dyDescent="0.25">
      <c r="A91" s="10" t="s">
        <v>157</v>
      </c>
      <c r="B91" s="2">
        <v>830019</v>
      </c>
      <c r="C91" s="34" t="s">
        <v>292</v>
      </c>
    </row>
    <row r="92" spans="1:3" x14ac:dyDescent="0.25">
      <c r="A92" s="10" t="s">
        <v>158</v>
      </c>
      <c r="B92" s="2">
        <v>840008</v>
      </c>
      <c r="C92" s="34" t="s">
        <v>292</v>
      </c>
    </row>
    <row r="93" spans="1:3" x14ac:dyDescent="0.25">
      <c r="A93" s="10" t="s">
        <v>159</v>
      </c>
      <c r="B93" s="2">
        <v>840010</v>
      </c>
      <c r="C93" s="33" t="s">
        <v>262</v>
      </c>
    </row>
    <row r="94" spans="1:3" x14ac:dyDescent="0.25">
      <c r="A94" s="10" t="s">
        <v>160</v>
      </c>
      <c r="B94" s="2">
        <v>840012</v>
      </c>
      <c r="C94" s="33" t="s">
        <v>263</v>
      </c>
    </row>
    <row r="95" spans="1:3" x14ac:dyDescent="0.25">
      <c r="A95" s="10" t="s">
        <v>161</v>
      </c>
      <c r="B95" s="2">
        <v>840014</v>
      </c>
      <c r="C95" s="33" t="s">
        <v>264</v>
      </c>
    </row>
    <row r="96" spans="1:3" x14ac:dyDescent="0.25">
      <c r="A96" s="11" t="s">
        <v>162</v>
      </c>
      <c r="B96" s="2">
        <v>840015</v>
      </c>
      <c r="C96" s="34" t="s">
        <v>292</v>
      </c>
    </row>
    <row r="97" spans="1:3" x14ac:dyDescent="0.25">
      <c r="A97" s="10" t="s">
        <v>163</v>
      </c>
      <c r="B97" s="2">
        <v>840016</v>
      </c>
      <c r="C97" s="33" t="s">
        <v>265</v>
      </c>
    </row>
    <row r="98" spans="1:3" x14ac:dyDescent="0.25">
      <c r="A98" s="11" t="s">
        <v>164</v>
      </c>
      <c r="B98" s="2">
        <v>840017</v>
      </c>
      <c r="C98" s="34" t="s">
        <v>266</v>
      </c>
    </row>
    <row r="99" spans="1:3" x14ac:dyDescent="0.25">
      <c r="A99" s="10" t="s">
        <v>165</v>
      </c>
      <c r="B99" s="2">
        <v>840018</v>
      </c>
      <c r="C99" s="34" t="s">
        <v>292</v>
      </c>
    </row>
    <row r="100" spans="1:3" x14ac:dyDescent="0.25">
      <c r="A100" s="11" t="s">
        <v>166</v>
      </c>
      <c r="B100" s="2">
        <v>840019</v>
      </c>
      <c r="C100" s="34" t="s">
        <v>267</v>
      </c>
    </row>
    <row r="101" spans="1:3" x14ac:dyDescent="0.25">
      <c r="A101" s="10" t="s">
        <v>167</v>
      </c>
      <c r="B101" s="2">
        <v>840020</v>
      </c>
      <c r="C101" s="34" t="s">
        <v>292</v>
      </c>
    </row>
    <row r="102" spans="1:3" x14ac:dyDescent="0.25">
      <c r="A102" s="11" t="s">
        <v>168</v>
      </c>
      <c r="B102" s="2">
        <v>860001</v>
      </c>
      <c r="C102" s="34" t="s">
        <v>268</v>
      </c>
    </row>
    <row r="103" spans="1:3" x14ac:dyDescent="0.25">
      <c r="A103" s="10" t="s">
        <v>169</v>
      </c>
      <c r="B103" s="2">
        <v>860006</v>
      </c>
      <c r="C103" s="34" t="s">
        <v>292</v>
      </c>
    </row>
    <row r="104" spans="1:3" x14ac:dyDescent="0.25">
      <c r="A104" s="11" t="s">
        <v>170</v>
      </c>
      <c r="B104" s="2">
        <v>860007</v>
      </c>
      <c r="C104" s="34" t="s">
        <v>292</v>
      </c>
    </row>
    <row r="105" spans="1:3" x14ac:dyDescent="0.25">
      <c r="A105" s="11" t="s">
        <v>171</v>
      </c>
      <c r="B105" s="2">
        <v>860009</v>
      </c>
      <c r="C105" s="34" t="s">
        <v>269</v>
      </c>
    </row>
    <row r="106" spans="1:3" x14ac:dyDescent="0.25">
      <c r="A106" s="10" t="s">
        <v>172</v>
      </c>
      <c r="B106" s="2">
        <v>860010</v>
      </c>
      <c r="C106" s="34" t="s">
        <v>292</v>
      </c>
    </row>
    <row r="107" spans="1:3" x14ac:dyDescent="0.25">
      <c r="A107" s="10" t="s">
        <v>173</v>
      </c>
      <c r="B107" s="2">
        <v>860012</v>
      </c>
      <c r="C107" s="33" t="s">
        <v>270</v>
      </c>
    </row>
    <row r="108" spans="1:3" x14ac:dyDescent="0.25">
      <c r="A108" s="11" t="s">
        <v>174</v>
      </c>
      <c r="B108" s="2">
        <v>860013</v>
      </c>
      <c r="C108" s="34" t="s">
        <v>292</v>
      </c>
    </row>
    <row r="109" spans="1:3" x14ac:dyDescent="0.25">
      <c r="A109" s="11" t="s">
        <v>175</v>
      </c>
      <c r="B109" s="2">
        <v>870002</v>
      </c>
      <c r="C109" s="34" t="s">
        <v>292</v>
      </c>
    </row>
    <row r="110" spans="1:3" x14ac:dyDescent="0.25">
      <c r="A110" s="10" t="s">
        <v>176</v>
      </c>
      <c r="B110" s="2">
        <v>870003</v>
      </c>
      <c r="C110" s="33" t="s">
        <v>271</v>
      </c>
    </row>
    <row r="111" spans="1:3" x14ac:dyDescent="0.25">
      <c r="A111" s="11" t="s">
        <v>177</v>
      </c>
      <c r="B111" s="2">
        <v>870004</v>
      </c>
      <c r="C111" s="34" t="s">
        <v>292</v>
      </c>
    </row>
    <row r="112" spans="1:3" x14ac:dyDescent="0.25">
      <c r="A112" s="10" t="s">
        <v>178</v>
      </c>
      <c r="B112" s="2">
        <v>870005</v>
      </c>
      <c r="C112" s="34" t="s">
        <v>292</v>
      </c>
    </row>
    <row r="113" spans="1:3" x14ac:dyDescent="0.25">
      <c r="A113" s="11" t="s">
        <v>179</v>
      </c>
      <c r="B113" s="2">
        <v>870006</v>
      </c>
      <c r="C113" s="34" t="s">
        <v>292</v>
      </c>
    </row>
    <row r="114" spans="1:3" x14ac:dyDescent="0.25">
      <c r="A114" s="10" t="s">
        <v>180</v>
      </c>
      <c r="B114" s="2">
        <v>870007</v>
      </c>
      <c r="C114" s="34" t="s">
        <v>292</v>
      </c>
    </row>
    <row r="115" spans="1:3" x14ac:dyDescent="0.25">
      <c r="A115" s="11" t="s">
        <v>181</v>
      </c>
      <c r="B115" s="2">
        <v>870008</v>
      </c>
      <c r="C115" s="34" t="s">
        <v>292</v>
      </c>
    </row>
    <row r="116" spans="1:3" x14ac:dyDescent="0.25">
      <c r="A116" s="10" t="s">
        <v>182</v>
      </c>
      <c r="B116" s="2">
        <v>870009</v>
      </c>
      <c r="C116" s="34" t="s">
        <v>292</v>
      </c>
    </row>
    <row r="117" spans="1:3" x14ac:dyDescent="0.25">
      <c r="A117" s="11" t="s">
        <v>183</v>
      </c>
      <c r="B117" s="2">
        <v>870010</v>
      </c>
      <c r="C117" s="34" t="s">
        <v>292</v>
      </c>
    </row>
    <row r="118" spans="1:3" x14ac:dyDescent="0.25">
      <c r="A118" s="10" t="s">
        <v>184</v>
      </c>
      <c r="B118" s="2">
        <v>870011</v>
      </c>
      <c r="C118" s="34" t="s">
        <v>292</v>
      </c>
    </row>
    <row r="119" spans="1:3" x14ac:dyDescent="0.25">
      <c r="A119" s="11" t="s">
        <v>185</v>
      </c>
      <c r="B119" s="2">
        <v>870012</v>
      </c>
      <c r="C119" s="34" t="s">
        <v>292</v>
      </c>
    </row>
    <row r="120" spans="1:3" x14ac:dyDescent="0.25">
      <c r="A120" s="10" t="s">
        <v>186</v>
      </c>
      <c r="B120" s="2">
        <v>870013</v>
      </c>
      <c r="C120" s="34" t="s">
        <v>292</v>
      </c>
    </row>
    <row r="121" spans="1:3" x14ac:dyDescent="0.25">
      <c r="A121" s="11" t="s">
        <v>187</v>
      </c>
      <c r="B121" s="2">
        <v>870014</v>
      </c>
      <c r="C121" s="34" t="s">
        <v>292</v>
      </c>
    </row>
    <row r="122" spans="1:3" x14ac:dyDescent="0.25">
      <c r="A122" s="10" t="s">
        <v>188</v>
      </c>
      <c r="B122" s="2">
        <v>870019</v>
      </c>
      <c r="C122" s="33" t="s">
        <v>254</v>
      </c>
    </row>
    <row r="123" spans="1:3" x14ac:dyDescent="0.25">
      <c r="A123" s="11" t="s">
        <v>189</v>
      </c>
      <c r="B123" s="2">
        <v>880002</v>
      </c>
      <c r="C123" s="34" t="s">
        <v>272</v>
      </c>
    </row>
    <row r="124" spans="1:3" x14ac:dyDescent="0.25">
      <c r="A124" s="10" t="s">
        <v>190</v>
      </c>
      <c r="B124" s="2">
        <v>880003</v>
      </c>
      <c r="C124" s="34" t="s">
        <v>292</v>
      </c>
    </row>
    <row r="125" spans="1:3" x14ac:dyDescent="0.25">
      <c r="A125" s="11" t="s">
        <v>191</v>
      </c>
      <c r="B125" s="2">
        <v>880005</v>
      </c>
      <c r="C125" s="34" t="s">
        <v>292</v>
      </c>
    </row>
    <row r="126" spans="1:3" x14ac:dyDescent="0.25">
      <c r="A126" s="10" t="s">
        <v>192</v>
      </c>
      <c r="B126" s="2">
        <v>880006</v>
      </c>
      <c r="C126" s="33" t="s">
        <v>273</v>
      </c>
    </row>
    <row r="127" spans="1:3" x14ac:dyDescent="0.25">
      <c r="A127" s="11" t="s">
        <v>193</v>
      </c>
      <c r="B127" s="2">
        <v>880007</v>
      </c>
      <c r="C127" s="34" t="s">
        <v>274</v>
      </c>
    </row>
    <row r="128" spans="1:3" x14ac:dyDescent="0.25">
      <c r="A128" s="10" t="s">
        <v>194</v>
      </c>
      <c r="B128" s="2">
        <v>880008</v>
      </c>
      <c r="C128" s="34" t="s">
        <v>292</v>
      </c>
    </row>
    <row r="129" spans="1:3" x14ac:dyDescent="0.25">
      <c r="A129" s="11" t="s">
        <v>195</v>
      </c>
      <c r="B129" s="2">
        <v>880009</v>
      </c>
      <c r="C129" s="34" t="s">
        <v>275</v>
      </c>
    </row>
    <row r="130" spans="1:3" x14ac:dyDescent="0.25">
      <c r="A130" s="10" t="s">
        <v>196</v>
      </c>
      <c r="B130" s="2">
        <v>880010</v>
      </c>
      <c r="C130" s="34" t="s">
        <v>292</v>
      </c>
    </row>
    <row r="131" spans="1:3" x14ac:dyDescent="0.25">
      <c r="A131" s="11" t="s">
        <v>197</v>
      </c>
      <c r="B131" s="2">
        <v>890001</v>
      </c>
      <c r="C131" s="34" t="s">
        <v>276</v>
      </c>
    </row>
    <row r="132" spans="1:3" x14ac:dyDescent="0.25">
      <c r="A132" s="10" t="s">
        <v>198</v>
      </c>
      <c r="B132" s="2">
        <v>890002</v>
      </c>
      <c r="C132" s="34" t="s">
        <v>292</v>
      </c>
    </row>
    <row r="133" spans="1:3" x14ac:dyDescent="0.25">
      <c r="A133" s="11" t="s">
        <v>199</v>
      </c>
      <c r="B133" s="2">
        <v>890003</v>
      </c>
      <c r="C133" s="34" t="s">
        <v>292</v>
      </c>
    </row>
    <row r="134" spans="1:3" x14ac:dyDescent="0.25">
      <c r="A134" s="10" t="s">
        <v>200</v>
      </c>
      <c r="B134" s="2">
        <v>890004</v>
      </c>
      <c r="C134" s="33" t="s">
        <v>277</v>
      </c>
    </row>
    <row r="135" spans="1:3" x14ac:dyDescent="0.25">
      <c r="A135" s="11" t="s">
        <v>201</v>
      </c>
      <c r="B135" s="2">
        <v>890005</v>
      </c>
      <c r="C135" s="34" t="s">
        <v>292</v>
      </c>
    </row>
    <row r="136" spans="1:3" x14ac:dyDescent="0.25">
      <c r="A136" s="10" t="s">
        <v>202</v>
      </c>
      <c r="B136" s="2">
        <v>890007</v>
      </c>
      <c r="C136" s="34" t="s">
        <v>292</v>
      </c>
    </row>
    <row r="137" spans="1:3" x14ac:dyDescent="0.25">
      <c r="A137" s="11" t="s">
        <v>203</v>
      </c>
      <c r="B137" s="2">
        <v>890008</v>
      </c>
      <c r="C137" s="34" t="s">
        <v>278</v>
      </c>
    </row>
    <row r="138" spans="1:3" x14ac:dyDescent="0.25">
      <c r="A138" s="10" t="s">
        <v>204</v>
      </c>
      <c r="B138" s="2">
        <v>890009</v>
      </c>
      <c r="C138" s="33" t="s">
        <v>279</v>
      </c>
    </row>
    <row r="139" spans="1:3" x14ac:dyDescent="0.25">
      <c r="A139" s="11" t="s">
        <v>205</v>
      </c>
      <c r="B139" s="2">
        <v>890010</v>
      </c>
      <c r="C139" s="34" t="s">
        <v>292</v>
      </c>
    </row>
    <row r="140" spans="1:3" x14ac:dyDescent="0.25">
      <c r="A140" s="10" t="s">
        <v>206</v>
      </c>
      <c r="B140" s="2">
        <v>890011</v>
      </c>
      <c r="C140" s="33" t="s">
        <v>280</v>
      </c>
    </row>
    <row r="141" spans="1:3" x14ac:dyDescent="0.25">
      <c r="A141" s="11" t="s">
        <v>207</v>
      </c>
      <c r="B141" s="2">
        <v>890014</v>
      </c>
      <c r="C141" s="34" t="s">
        <v>292</v>
      </c>
    </row>
    <row r="142" spans="1:3" x14ac:dyDescent="0.25">
      <c r="A142" s="10" t="s">
        <v>208</v>
      </c>
      <c r="B142" s="2">
        <v>890015</v>
      </c>
      <c r="C142" s="34" t="s">
        <v>292</v>
      </c>
    </row>
    <row r="143" spans="1:3" x14ac:dyDescent="0.25">
      <c r="A143" s="11" t="s">
        <v>209</v>
      </c>
      <c r="B143" s="2">
        <v>890016</v>
      </c>
      <c r="C143" s="34" t="s">
        <v>292</v>
      </c>
    </row>
    <row r="144" spans="1:3" x14ac:dyDescent="0.25">
      <c r="A144" s="10" t="s">
        <v>210</v>
      </c>
      <c r="B144" s="2">
        <v>890017</v>
      </c>
      <c r="C144" s="34" t="s">
        <v>292</v>
      </c>
    </row>
    <row r="145" spans="1:3" x14ac:dyDescent="0.25">
      <c r="A145" s="11" t="s">
        <v>211</v>
      </c>
      <c r="B145" s="2">
        <v>890018</v>
      </c>
      <c r="C145" s="34" t="s">
        <v>292</v>
      </c>
    </row>
    <row r="146" spans="1:3" x14ac:dyDescent="0.25">
      <c r="A146" s="10" t="s">
        <v>212</v>
      </c>
      <c r="B146" s="2">
        <v>890019</v>
      </c>
      <c r="C146" s="34" t="s">
        <v>292</v>
      </c>
    </row>
    <row r="147" spans="1:3" x14ac:dyDescent="0.25">
      <c r="A147" s="11" t="s">
        <v>213</v>
      </c>
      <c r="B147" s="2">
        <v>890020</v>
      </c>
      <c r="C147" s="34" t="s">
        <v>292</v>
      </c>
    </row>
    <row r="148" spans="1:3" x14ac:dyDescent="0.25">
      <c r="A148" s="10" t="s">
        <v>214</v>
      </c>
      <c r="B148" s="2">
        <v>890021</v>
      </c>
      <c r="C148" s="34" t="s">
        <v>292</v>
      </c>
    </row>
    <row r="149" spans="1:3" x14ac:dyDescent="0.25">
      <c r="A149" s="11" t="s">
        <v>215</v>
      </c>
      <c r="B149" s="2">
        <v>890022</v>
      </c>
      <c r="C149" s="34" t="s">
        <v>292</v>
      </c>
    </row>
    <row r="150" spans="1:3" x14ac:dyDescent="0.25">
      <c r="A150" s="10" t="s">
        <v>216</v>
      </c>
      <c r="B150" s="2">
        <v>895001</v>
      </c>
      <c r="C150" s="33" t="s">
        <v>281</v>
      </c>
    </row>
    <row r="151" spans="1:3" x14ac:dyDescent="0.25">
      <c r="A151" s="11" t="s">
        <v>217</v>
      </c>
      <c r="B151" s="2">
        <v>895002</v>
      </c>
      <c r="C151" s="34" t="s">
        <v>282</v>
      </c>
    </row>
    <row r="152" spans="1:3" x14ac:dyDescent="0.25">
      <c r="A152" s="10" t="s">
        <v>218</v>
      </c>
      <c r="B152" s="2">
        <v>895003</v>
      </c>
      <c r="C152" s="33" t="s">
        <v>283</v>
      </c>
    </row>
    <row r="153" spans="1:3" x14ac:dyDescent="0.25">
      <c r="A153" s="11" t="s">
        <v>219</v>
      </c>
      <c r="B153" s="2">
        <v>895004</v>
      </c>
      <c r="C153" s="34" t="s">
        <v>284</v>
      </c>
    </row>
    <row r="154" spans="1:3" x14ac:dyDescent="0.25">
      <c r="A154" s="10" t="s">
        <v>220</v>
      </c>
      <c r="B154" s="2">
        <v>895005</v>
      </c>
      <c r="C154" s="33" t="s">
        <v>285</v>
      </c>
    </row>
    <row r="155" spans="1:3" x14ac:dyDescent="0.25">
      <c r="A155" s="11" t="s">
        <v>221</v>
      </c>
      <c r="B155" s="2">
        <v>895006</v>
      </c>
      <c r="C155" s="34" t="s">
        <v>286</v>
      </c>
    </row>
    <row r="156" spans="1:3" x14ac:dyDescent="0.25">
      <c r="A156" s="10" t="s">
        <v>222</v>
      </c>
      <c r="B156" s="2">
        <v>895007</v>
      </c>
      <c r="C156" s="33" t="s">
        <v>287</v>
      </c>
    </row>
    <row r="157" spans="1:3" x14ac:dyDescent="0.25">
      <c r="A157" s="11" t="s">
        <v>223</v>
      </c>
      <c r="B157" s="2">
        <v>895008</v>
      </c>
      <c r="C157" s="34" t="s">
        <v>288</v>
      </c>
    </row>
    <row r="158" spans="1:3" x14ac:dyDescent="0.25">
      <c r="A158" s="10" t="s">
        <v>224</v>
      </c>
      <c r="B158" s="2">
        <v>895009</v>
      </c>
      <c r="C158" s="33" t="s">
        <v>289</v>
      </c>
    </row>
    <row r="159" spans="1:3" x14ac:dyDescent="0.25">
      <c r="A159" t="s">
        <v>39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F4EC8-2201-4A45-8631-151C433DBD63}">
  <sheetPr codeName="Ark6"/>
  <dimension ref="A1:J17"/>
  <sheetViews>
    <sheetView workbookViewId="0">
      <selection activeCell="E20" sqref="E20"/>
    </sheetView>
  </sheetViews>
  <sheetFormatPr defaultRowHeight="15" x14ac:dyDescent="0.25"/>
  <cols>
    <col min="1" max="1" width="26.85546875" bestFit="1" customWidth="1"/>
    <col min="2" max="2" width="20" bestFit="1" customWidth="1"/>
    <col min="3" max="3" width="19.140625" bestFit="1" customWidth="1"/>
    <col min="4" max="4" width="10.85546875" customWidth="1"/>
    <col min="5" max="5" width="17" customWidth="1"/>
    <col min="6" max="6" width="57.5703125" customWidth="1"/>
    <col min="7" max="7" width="30.28515625" bestFit="1" customWidth="1"/>
    <col min="8" max="8" width="20" bestFit="1" customWidth="1"/>
    <col min="9" max="9" width="19.140625" bestFit="1" customWidth="1"/>
    <col min="10" max="10" width="11" bestFit="1" customWidth="1"/>
    <col min="11" max="11" width="8.85546875" bestFit="1" customWidth="1"/>
    <col min="12" max="12" width="11.85546875" bestFit="1" customWidth="1"/>
    <col min="13" max="13" width="5.85546875" bestFit="1" customWidth="1"/>
    <col min="14" max="14" width="11" bestFit="1" customWidth="1"/>
  </cols>
  <sheetData>
    <row r="1" spans="1:10" x14ac:dyDescent="0.25">
      <c r="A1" s="14" t="s">
        <v>229</v>
      </c>
      <c r="B1" s="14" t="s">
        <v>225</v>
      </c>
      <c r="C1" s="14" t="s">
        <v>226</v>
      </c>
      <c r="D1" s="14" t="s">
        <v>227</v>
      </c>
      <c r="E1" s="14" t="s">
        <v>13</v>
      </c>
      <c r="F1" s="14" t="s">
        <v>11</v>
      </c>
      <c r="G1" s="14" t="s">
        <v>14</v>
      </c>
      <c r="H1" s="14" t="s">
        <v>15</v>
      </c>
      <c r="I1" s="14" t="s">
        <v>16</v>
      </c>
    </row>
    <row r="2" spans="1:10" x14ac:dyDescent="0.25">
      <c r="C2" t="s">
        <v>228</v>
      </c>
      <c r="D2" t="s">
        <v>228</v>
      </c>
      <c r="E2" t="s">
        <v>228</v>
      </c>
    </row>
    <row r="3" spans="1:10" x14ac:dyDescent="0.25">
      <c r="A3" t="s">
        <v>285</v>
      </c>
      <c r="B3">
        <v>2010</v>
      </c>
      <c r="C3" t="s">
        <v>228</v>
      </c>
      <c r="D3" t="s">
        <v>228</v>
      </c>
      <c r="E3">
        <v>300</v>
      </c>
      <c r="F3" t="s">
        <v>294</v>
      </c>
      <c r="G3">
        <v>830</v>
      </c>
      <c r="H3">
        <v>2305</v>
      </c>
      <c r="I3">
        <v>895005</v>
      </c>
    </row>
    <row r="4" spans="1:10" x14ac:dyDescent="0.25">
      <c r="A4" t="s">
        <v>285</v>
      </c>
      <c r="B4">
        <v>2010</v>
      </c>
      <c r="C4" t="s">
        <v>228</v>
      </c>
      <c r="D4" t="s">
        <v>228</v>
      </c>
      <c r="E4">
        <v>1000</v>
      </c>
      <c r="F4" t="s">
        <v>295</v>
      </c>
      <c r="G4">
        <v>840</v>
      </c>
      <c r="H4">
        <v>1501</v>
      </c>
      <c r="I4">
        <v>895005</v>
      </c>
    </row>
    <row r="15" spans="1:10" x14ac:dyDescent="0.25">
      <c r="I15" s="32"/>
      <c r="J15" s="4"/>
    </row>
    <row r="16" spans="1:10" x14ac:dyDescent="0.25">
      <c r="I16" s="32"/>
      <c r="J16" s="4"/>
    </row>
    <row r="17" spans="3:10" x14ac:dyDescent="0.25">
      <c r="C17" s="32"/>
      <c r="D17" s="4"/>
      <c r="F17" s="4"/>
      <c r="H17" s="4"/>
      <c r="J17" s="4"/>
    </row>
  </sheetData>
  <conditionalFormatting sqref="A1:A1048576">
    <cfRule type="containsText" dxfId="1" priority="1" operator="containsText" text="N/A">
      <formula>NOT(ISERROR(SEARCH("N/A",A1)))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F8DF4-0A31-4160-BE7B-B070A60E1459}">
  <sheetPr codeName="Ark7"/>
  <dimension ref="A1:I2"/>
  <sheetViews>
    <sheetView workbookViewId="0">
      <selection activeCell="J6" sqref="J6"/>
    </sheetView>
  </sheetViews>
  <sheetFormatPr defaultRowHeight="15" x14ac:dyDescent="0.25"/>
  <cols>
    <col min="1" max="1" width="18.28515625" bestFit="1" customWidth="1"/>
    <col min="2" max="2" width="12.7109375" bestFit="1" customWidth="1"/>
    <col min="3" max="3" width="23.7109375" bestFit="1" customWidth="1"/>
    <col min="4" max="5" width="19.140625" bestFit="1" customWidth="1"/>
    <col min="6" max="6" width="59.85546875" customWidth="1"/>
    <col min="7" max="7" width="20" bestFit="1" customWidth="1"/>
    <col min="8" max="8" width="25.5703125" customWidth="1"/>
    <col min="9" max="9" width="19.140625" bestFit="1" customWidth="1"/>
    <col min="10" max="10" width="23.7109375" bestFit="1" customWidth="1"/>
    <col min="11" max="11" width="12.140625" bestFit="1" customWidth="1"/>
    <col min="12" max="12" width="11.140625" bestFit="1" customWidth="1"/>
    <col min="13" max="13" width="19.42578125" bestFit="1" customWidth="1"/>
    <col min="14" max="14" width="31.42578125" bestFit="1" customWidth="1"/>
    <col min="15" max="15" width="18.28515625" bestFit="1" customWidth="1"/>
  </cols>
  <sheetData>
    <row r="1" spans="1:9" x14ac:dyDescent="0.25">
      <c r="A1" s="14" t="s">
        <v>229</v>
      </c>
      <c r="B1" s="14" t="s">
        <v>225</v>
      </c>
      <c r="C1" s="14" t="s">
        <v>226</v>
      </c>
      <c r="D1" s="14" t="s">
        <v>227</v>
      </c>
      <c r="E1" s="14" t="s">
        <v>13</v>
      </c>
      <c r="F1" s="14" t="s">
        <v>11</v>
      </c>
      <c r="G1" s="14" t="s">
        <v>14</v>
      </c>
      <c r="H1" s="14" t="s">
        <v>15</v>
      </c>
      <c r="I1" s="14" t="s">
        <v>16</v>
      </c>
    </row>
    <row r="2" spans="1:9" x14ac:dyDescent="0.25">
      <c r="E2" s="17"/>
    </row>
  </sheetData>
  <conditionalFormatting sqref="A1:A1048576">
    <cfRule type="containsText" dxfId="0" priority="1" operator="containsText" text="N/A">
      <formula>NOT(ISERROR(SEARCH("N/A",A1)))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3e40da-4867-4b5b-8e1e-bae617f0d3cc">
      <Terms xmlns="http://schemas.microsoft.com/office/infopath/2007/PartnerControls"/>
    </lcf76f155ced4ddcb4097134ff3c332f>
    <TaxCatchAll xmlns="5fd9b3c0-5995-4d48-bb2b-26791c4cc34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4809394E7F73D43B636F37FF918AE6E" ma:contentTypeVersion="11" ma:contentTypeDescription="Opret et nyt dokument." ma:contentTypeScope="" ma:versionID="ccd707245a894358ac0dfead1faa1ae1">
  <xsd:schema xmlns:xsd="http://www.w3.org/2001/XMLSchema" xmlns:xs="http://www.w3.org/2001/XMLSchema" xmlns:p="http://schemas.microsoft.com/office/2006/metadata/properties" xmlns:ns2="663e40da-4867-4b5b-8e1e-bae617f0d3cc" xmlns:ns3="5fd9b3c0-5995-4d48-bb2b-26791c4cc34a" targetNamespace="http://schemas.microsoft.com/office/2006/metadata/properties" ma:root="true" ma:fieldsID="0a0159c2a0493d5b4c484ced7b6eff88" ns2:_="" ns3:_="">
    <xsd:import namespace="663e40da-4867-4b5b-8e1e-bae617f0d3cc"/>
    <xsd:import namespace="5fd9b3c0-5995-4d48-bb2b-26791c4cc3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3e40da-4867-4b5b-8e1e-bae617f0d3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ledmærker" ma:readOnly="false" ma:fieldId="{5cf76f15-5ced-4ddc-b409-7134ff3c332f}" ma:taxonomyMulti="true" ma:sspId="c43bbd4d-2557-41ab-acef-c01d77c409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9b3c0-5995-4d48-bb2b-26791c4cc34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91665f7-840c-48ce-91ac-07bd73557a56}" ma:internalName="TaxCatchAll" ma:showField="CatchAllData" ma:web="5fd9b3c0-5995-4d48-bb2b-26791c4cc3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69F2CE-8BD1-407F-B7DA-025BD27828D5}">
  <ds:schemaRefs>
    <ds:schemaRef ds:uri="http://schemas.openxmlformats.org/package/2006/metadata/core-properties"/>
    <ds:schemaRef ds:uri="http://purl.org/dc/terms/"/>
    <ds:schemaRef ds:uri="663e40da-4867-4b5b-8e1e-bae617f0d3cc"/>
    <ds:schemaRef ds:uri="5fd9b3c0-5995-4d48-bb2b-26791c4cc34a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3DBAEA3-395C-4C3C-AAF9-915AAC1B63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943041-45D5-4833-ABA8-151F45E41E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Forside</vt:lpstr>
      <vt:lpstr>Fast honorar</vt:lpstr>
      <vt:lpstr>Honorar pr time</vt:lpstr>
      <vt:lpstr>Data</vt:lpstr>
      <vt:lpstr>Bærer politikere</vt:lpstr>
      <vt:lpstr>Opsummering - Fast honorar</vt:lpstr>
      <vt:lpstr>Opsummering - Honorar pr time</vt:lpstr>
    </vt:vector>
  </TitlesOfParts>
  <Manager/>
  <Company>DM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Anders Rønn Bender</dc:creator>
  <cp:keywords/>
  <dc:description/>
  <cp:lastModifiedBy>Anders Rønn Bender</cp:lastModifiedBy>
  <cp:revision/>
  <dcterms:created xsi:type="dcterms:W3CDTF">2025-07-07T07:51:44Z</dcterms:created>
  <dcterms:modified xsi:type="dcterms:W3CDTF">2026-01-14T18:15:41Z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0x01010094809394E7F73D43B636F37FF918AE6E</vt:lpwstr>
  </property>
  <property fmtid="{D5CDD505-2E9C-101B-9397-08002B2CF9AE}" pid="3" name="MediaServiceImageTags">
    <vt:lpwstr/>
  </property>
</Properties>
</file>