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dk-my.sharepoint.com/personal/tila_dm_dk/Documents/"/>
    </mc:Choice>
  </mc:AlternateContent>
  <xr:revisionPtr revIDLastSave="0" documentId="8_{9FC8288A-0AB4-4657-B9BB-D9D503FBA621}" xr6:coauthVersionLast="47" xr6:coauthVersionMax="47" xr10:uidLastSave="{00000000-0000-0000-0000-000000000000}"/>
  <bookViews>
    <workbookView xWindow="-108" yWindow="-108" windowWidth="23256" windowHeight="12576" tabRatio="623" activeTab="6" xr2:uid="{00000000-000D-0000-FFFF-FFFF00000000}"/>
  </bookViews>
  <sheets>
    <sheet name="Stedtillægssatser" sheetId="12" r:id="rId1"/>
    <sheet name="DSL  trin 35 skov og land" sheetId="8" r:id="rId2"/>
    <sheet name="Dispositionstillæg" sheetId="16" r:id="rId3"/>
    <sheet name="DSL 42 Skov &amp; Urbane landskab" sheetId="9" r:id="rId4"/>
    <sheet name="DSL trin 35 Urbane landsskabsin" sheetId="13" r:id="rId5"/>
    <sheet name="DSL trin 32 Professionsbachelor" sheetId="14" r:id="rId6"/>
    <sheet name="DSL Jordbrugstek i kommuner" sheetId="15" r:id="rId7"/>
  </sheets>
  <definedNames>
    <definedName name="_xlnm.Print_Area" localSheetId="1">'DSL  trin 35 skov og land'!$A$1:$G$28</definedName>
    <definedName name="_xlnm.Print_Area" localSheetId="3">'DSL 42 Skov &amp; Urbane landskab'!$A$1:$G$25</definedName>
    <definedName name="_xlnm.Print_Area" localSheetId="6">'DSL Jordbrugstek i kommuner'!$A$1:$G$24</definedName>
    <definedName name="_xlnm.Print_Area" localSheetId="4">'DSL trin 35 Urbane landsskabsin'!$A$1:$G$28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4" l="1"/>
  <c r="E28" i="14" s="1"/>
  <c r="F28" i="14" s="1"/>
  <c r="D25" i="14"/>
  <c r="D22" i="14"/>
  <c r="D19" i="14"/>
  <c r="D16" i="14"/>
  <c r="E16" i="14" s="1"/>
  <c r="F16" i="14" s="1"/>
  <c r="D14" i="16"/>
  <c r="D23" i="15"/>
  <c r="E23" i="15" s="1"/>
  <c r="D21" i="15"/>
  <c r="D22" i="15" s="1"/>
  <c r="D19" i="15"/>
  <c r="E19" i="15" s="1"/>
  <c r="D17" i="15"/>
  <c r="D18" i="15" s="1"/>
  <c r="D15" i="15"/>
  <c r="D16" i="15" s="1"/>
  <c r="E19" i="14" l="1"/>
  <c r="F19" i="14" s="1"/>
  <c r="E25" i="14"/>
  <c r="F25" i="14" s="1"/>
  <c r="E22" i="14"/>
  <c r="F22" i="14" s="1"/>
  <c r="D24" i="15"/>
  <c r="E20" i="15"/>
  <c r="F19" i="15"/>
  <c r="F20" i="15" s="1"/>
  <c r="E24" i="15"/>
  <c r="F23" i="15"/>
  <c r="F24" i="15" s="1"/>
  <c r="E17" i="15"/>
  <c r="E18" i="15" s="1"/>
  <c r="D20" i="15"/>
  <c r="E15" i="15"/>
  <c r="E16" i="15" s="1"/>
  <c r="E21" i="15"/>
  <c r="E22" i="15" s="1"/>
  <c r="D15" i="16"/>
  <c r="E14" i="16"/>
  <c r="F14" i="16" s="1"/>
  <c r="D15" i="9"/>
  <c r="F15" i="15" l="1"/>
  <c r="F16" i="15" s="1"/>
  <c r="F17" i="15"/>
  <c r="F18" i="15" s="1"/>
  <c r="F21" i="15"/>
  <c r="F22" i="15" s="1"/>
  <c r="E15" i="16"/>
  <c r="F15" i="16" s="1"/>
  <c r="D27" i="13"/>
  <c r="D26" i="13"/>
  <c r="D24" i="13"/>
  <c r="D23" i="13"/>
  <c r="D21" i="13"/>
  <c r="D20" i="13"/>
  <c r="D18" i="13"/>
  <c r="D17" i="13"/>
  <c r="D15" i="13"/>
  <c r="E15" i="13" s="1"/>
  <c r="D14" i="13"/>
  <c r="E27" i="13" l="1"/>
  <c r="F27" i="13" s="1"/>
  <c r="E24" i="13"/>
  <c r="F24" i="13" s="1"/>
  <c r="E21" i="13"/>
  <c r="F21" i="13" s="1"/>
  <c r="E18" i="13"/>
  <c r="F18" i="13" s="1"/>
  <c r="F15" i="13"/>
  <c r="D16" i="13"/>
  <c r="D25" i="13"/>
  <c r="D22" i="13"/>
  <c r="D19" i="13"/>
  <c r="D28" i="13"/>
  <c r="E14" i="13"/>
  <c r="F14" i="13" s="1"/>
  <c r="E17" i="13"/>
  <c r="F17" i="13" s="1"/>
  <c r="E20" i="13"/>
  <c r="F20" i="13" s="1"/>
  <c r="E23" i="13"/>
  <c r="F23" i="13" s="1"/>
  <c r="E26" i="13"/>
  <c r="F26" i="13" s="1"/>
  <c r="D27" i="14"/>
  <c r="D29" i="14" s="1"/>
  <c r="D24" i="14"/>
  <c r="D26" i="14" s="1"/>
  <c r="D21" i="14"/>
  <c r="D23" i="14" s="1"/>
  <c r="D18" i="14"/>
  <c r="D20" i="14" s="1"/>
  <c r="D15" i="14"/>
  <c r="D17" i="14" s="1"/>
  <c r="E22" i="13" l="1"/>
  <c r="F22" i="13" s="1"/>
  <c r="E28" i="13"/>
  <c r="F28" i="13" s="1"/>
  <c r="E19" i="13"/>
  <c r="F19" i="13" s="1"/>
  <c r="E25" i="13"/>
  <c r="F25" i="13" s="1"/>
  <c r="E16" i="13"/>
  <c r="F16" i="13" s="1"/>
  <c r="E15" i="14"/>
  <c r="E21" i="14"/>
  <c r="E27" i="14"/>
  <c r="E18" i="14"/>
  <c r="E24" i="14"/>
  <c r="F24" i="14" l="1"/>
  <c r="F26" i="14" s="1"/>
  <c r="E26" i="14"/>
  <c r="F18" i="14"/>
  <c r="F20" i="14" s="1"/>
  <c r="E20" i="14"/>
  <c r="F27" i="14"/>
  <c r="F29" i="14" s="1"/>
  <c r="E29" i="14"/>
  <c r="F15" i="14"/>
  <c r="F17" i="14" s="1"/>
  <c r="E17" i="14"/>
  <c r="F21" i="14"/>
  <c r="F23" i="14" s="1"/>
  <c r="E23" i="14"/>
  <c r="D27" i="8"/>
  <c r="D24" i="8"/>
  <c r="D21" i="8"/>
  <c r="D18" i="8"/>
  <c r="D15" i="8"/>
  <c r="E21" i="8" l="1"/>
  <c r="F21" i="8" s="1"/>
  <c r="E27" i="8"/>
  <c r="F27" i="8" s="1"/>
  <c r="E15" i="8"/>
  <c r="E18" i="8"/>
  <c r="F18" i="8" s="1"/>
  <c r="E24" i="8"/>
  <c r="F24" i="8" s="1"/>
  <c r="F15" i="8" l="1"/>
  <c r="D26" i="8"/>
  <c r="D23" i="8"/>
  <c r="D20" i="8"/>
  <c r="D17" i="8"/>
  <c r="D14" i="8"/>
  <c r="D25" i="8" l="1"/>
  <c r="D28" i="8"/>
  <c r="D22" i="8"/>
  <c r="E20" i="8"/>
  <c r="E22" i="8" s="1"/>
  <c r="E14" i="8"/>
  <c r="D16" i="8"/>
  <c r="E17" i="8"/>
  <c r="F17" i="8" s="1"/>
  <c r="D19" i="8"/>
  <c r="E26" i="8"/>
  <c r="E28" i="8" s="1"/>
  <c r="E23" i="8"/>
  <c r="E25" i="8" s="1"/>
  <c r="D23" i="9"/>
  <c r="D21" i="9"/>
  <c r="D19" i="9"/>
  <c r="D17" i="9"/>
  <c r="F14" i="8" l="1"/>
  <c r="E16" i="8"/>
  <c r="F16" i="8" s="1"/>
  <c r="F20" i="8"/>
  <c r="E17" i="9"/>
  <c r="E18" i="9" s="1"/>
  <c r="D20" i="9"/>
  <c r="F22" i="8"/>
  <c r="F23" i="8"/>
  <c r="F25" i="8"/>
  <c r="F26" i="8"/>
  <c r="F28" i="8"/>
  <c r="E15" i="9"/>
  <c r="F15" i="9" s="1"/>
  <c r="D16" i="9"/>
  <c r="E19" i="9"/>
  <c r="F19" i="9" s="1"/>
  <c r="E19" i="8"/>
  <c r="F19" i="8" s="1"/>
  <c r="D22" i="9"/>
  <c r="D24" i="9"/>
  <c r="E21" i="9"/>
  <c r="F21" i="9" s="1"/>
  <c r="F22" i="9" s="1"/>
  <c r="D18" i="9"/>
  <c r="E23" i="9"/>
  <c r="F23" i="9" s="1"/>
  <c r="F17" i="9" l="1"/>
  <c r="F18" i="9" s="1"/>
  <c r="F20" i="9"/>
  <c r="F24" i="9"/>
  <c r="E16" i="9"/>
  <c r="E20" i="9"/>
  <c r="F16" i="9"/>
  <c r="E22" i="9"/>
  <c r="E24" i="9"/>
</calcChain>
</file>

<file path=xl/sharedStrings.xml><?xml version="1.0" encoding="utf-8"?>
<sst xmlns="http://schemas.openxmlformats.org/spreadsheetml/2006/main" count="205" uniqueCount="83">
  <si>
    <t>Stedtillægssatser i kommuner</t>
  </si>
  <si>
    <t>Opdelt efter regioner og kommuner</t>
  </si>
  <si>
    <t>Satsen følger arbejdsstedets placering</t>
  </si>
  <si>
    <t>Region Hovedstaden</t>
  </si>
  <si>
    <t xml:space="preserve">Gruppe 4 </t>
  </si>
  <si>
    <t xml:space="preserve">Albertslund, Ballerup, Brøndby, Dragør, Egedal, Frederiksberg, </t>
  </si>
  <si>
    <t>Furesø, Gentofte, Gladsaxe, Glostrup, Herlev Hvidovre Høje-Tåstrup,</t>
  </si>
  <si>
    <t>Ishøj, København, Lyngby-Taarbæk, Rudersdal, Rødovre, Tårnby</t>
  </si>
  <si>
    <t>Vallensbæk</t>
  </si>
  <si>
    <t>Gruppe 3</t>
  </si>
  <si>
    <t>Allerød, Fredensborg, Frederikssund, Frederiksværk-Hundested</t>
  </si>
  <si>
    <t>Gribskov, Helsingør, Hillerød, Hørsholm</t>
  </si>
  <si>
    <t>Gruppe 0</t>
  </si>
  <si>
    <t>Bornholm</t>
  </si>
  <si>
    <t>Region Sjælland</t>
  </si>
  <si>
    <t>Greve</t>
  </si>
  <si>
    <t>Gruppe 2</t>
  </si>
  <si>
    <t>Køge, Lejre, Roskilde, Solrød</t>
  </si>
  <si>
    <t>Gruppe 1</t>
  </si>
  <si>
    <t>Kalundborg, Næstved, Slagelse</t>
  </si>
  <si>
    <t xml:space="preserve">Faxe, Guldborgsund, Holbæk, Lolland, Odsherred, Ringsted, Sorø,  </t>
  </si>
  <si>
    <t>Stevns, Vordingborg</t>
  </si>
  <si>
    <t>Region Syddanmark</t>
  </si>
  <si>
    <t>Esbjerg, Faaborg Midtfyn, Kerteminde, Nyborg, Odense, Sønderborg</t>
  </si>
  <si>
    <t>Assens, Billund, Bogense, Fanø, Fredericia, Haderslev, Kolding</t>
  </si>
  <si>
    <t>Langeland, Middelfart, Svendborg, Tønder, Varde, Vejen, Vejle, Ærø</t>
  </si>
  <si>
    <t>Aabenraa</t>
  </si>
  <si>
    <t>Region Midtjylland</t>
  </si>
  <si>
    <t>Århus</t>
  </si>
  <si>
    <t>Skanderborg</t>
  </si>
  <si>
    <t xml:space="preserve">Faurskov, Hedensted, Herning, Holstebro, Horsens, Ikast-Brande, </t>
  </si>
  <si>
    <t xml:space="preserve">Lemvig, Norddjurs, Odder, Randers, Ringkøbing-Skjern, Samsø, </t>
  </si>
  <si>
    <t>Silkeborg, Skive, Struer, Syddjurs, Viborg</t>
  </si>
  <si>
    <t>Region Nordjylland</t>
  </si>
  <si>
    <t>Frederikshavn, Aalborg</t>
  </si>
  <si>
    <t>Brønderslev-Dronninglund, Hjørring, Jammerlandbugt, Læsø,</t>
  </si>
  <si>
    <t xml:space="preserve"> Mariagerfjord, Morsø, Rebild, Thisted, Vesthimmerland</t>
  </si>
  <si>
    <t>DM DSL - kommuner</t>
  </si>
  <si>
    <t>Grundløn for Skov- og landskabsingeniører</t>
  </si>
  <si>
    <r>
      <rPr>
        <sz val="11"/>
        <color theme="1"/>
        <rFont val="Calibri"/>
        <family val="2"/>
        <scheme val="minor"/>
      </rPr>
      <t>på</t>
    </r>
    <r>
      <rPr>
        <b/>
        <sz val="11"/>
        <color rgb="FFFF0000"/>
        <rFont val="Calibri"/>
        <family val="2"/>
        <scheme val="minor"/>
      </rPr>
      <t xml:space="preserve"> løntrin 35 + 2.742,00 DKK</t>
    </r>
  </si>
  <si>
    <t>Beløb pr. år og måned</t>
  </si>
  <si>
    <r>
      <t xml:space="preserve">Reguleringsprocent </t>
    </r>
    <r>
      <rPr>
        <b/>
        <sz val="11"/>
        <color theme="1"/>
        <rFont val="Calibri"/>
        <family val="2"/>
        <scheme val="minor"/>
      </rPr>
      <t/>
    </r>
  </si>
  <si>
    <t>ugentlig arbejdstid 37 timer</t>
  </si>
  <si>
    <t>Satser gældende fra:</t>
  </si>
  <si>
    <t>1. april 2023</t>
  </si>
  <si>
    <t>Grundbeløb</t>
  </si>
  <si>
    <t>Nettoløn</t>
  </si>
  <si>
    <t>Samlet bidrag</t>
  </si>
  <si>
    <t xml:space="preserve">Bruttoløn </t>
  </si>
  <si>
    <t>pr.</t>
  </si>
  <si>
    <t xml:space="preserve">til </t>
  </si>
  <si>
    <t>til pension 1/4-19</t>
  </si>
  <si>
    <t>inkl</t>
  </si>
  <si>
    <t>Stedtillæg</t>
  </si>
  <si>
    <t>mar. 2000</t>
  </si>
  <si>
    <t>udbetaling</t>
  </si>
  <si>
    <t>pension</t>
  </si>
  <si>
    <t>Tillæg</t>
  </si>
  <si>
    <t>Gruppe 4</t>
  </si>
  <si>
    <t xml:space="preserve">   </t>
  </si>
  <si>
    <t>Dispositionstillæg til skov- og landskabsingeniører</t>
  </si>
  <si>
    <t>Satser gældende for perioden:</t>
  </si>
  <si>
    <t>Skov- og landsskabsingeniører</t>
  </si>
  <si>
    <t>Bruttoløn inkl</t>
  </si>
  <si>
    <t>Tillæggets navn</t>
  </si>
  <si>
    <t>mar. 2012</t>
  </si>
  <si>
    <t>Pension</t>
  </si>
  <si>
    <t>Dispositionstillæg</t>
  </si>
  <si>
    <t>Grundløn for Skov- og landskabsingeniører og urbane landsskabsingeniører</t>
  </si>
  <si>
    <r>
      <t xml:space="preserve">på </t>
    </r>
    <r>
      <rPr>
        <b/>
        <sz val="11"/>
        <color rgb="FFFF0000"/>
        <rFont val="Calibri"/>
        <family val="2"/>
        <scheme val="minor"/>
      </rPr>
      <t>løntrin 42</t>
    </r>
  </si>
  <si>
    <t xml:space="preserve">Satser gældende fra : </t>
  </si>
  <si>
    <t>Bruttoløn</t>
  </si>
  <si>
    <t>Grundløn for Urbane landsskabsingeniører (tidligere have og parkingeniører)</t>
  </si>
  <si>
    <t>på løntrin 35 + 2.742 DKK</t>
  </si>
  <si>
    <t>Satser gældende fra :</t>
  </si>
  <si>
    <t xml:space="preserve">Inkl </t>
  </si>
  <si>
    <t>Grundløn for Proffessionsbachelorer i jordbrugsvirksomhed samt Natur og kulturformidler</t>
  </si>
  <si>
    <t>Løntrin 32 + 300 DKK</t>
  </si>
  <si>
    <t xml:space="preserve">Samlet bidrag </t>
  </si>
  <si>
    <t>til pension 1/4-22</t>
  </si>
  <si>
    <t>Inkl</t>
  </si>
  <si>
    <t>Grundløn for Jordbrugsteknologer</t>
  </si>
  <si>
    <r>
      <t xml:space="preserve">på </t>
    </r>
    <r>
      <rPr>
        <b/>
        <sz val="11"/>
        <color rgb="FFFF0000"/>
        <rFont val="Calibri"/>
        <family val="2"/>
        <scheme val="minor"/>
      </rPr>
      <t>løntrin 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</si>
</sst>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0B4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indexed="22"/>
      </right>
      <top style="thin">
        <color rgb="FF000000"/>
      </top>
      <bottom style="thin">
        <color indexed="22"/>
      </bottom>
      <diagonal/>
    </border>
    <border>
      <left style="thin">
        <color indexed="22"/>
      </left>
      <right/>
      <top style="thin">
        <color rgb="FF000000"/>
      </top>
      <bottom style="thin">
        <color indexed="22"/>
      </bottom>
      <diagonal/>
    </border>
    <border>
      <left/>
      <right/>
      <top style="thin">
        <color rgb="FF000000"/>
      </top>
      <bottom style="thin">
        <color indexed="22"/>
      </bottom>
      <diagonal/>
    </border>
    <border>
      <left/>
      <right style="thin">
        <color rgb="FF000000"/>
      </right>
      <top style="thin">
        <color rgb="FF000000"/>
      </top>
      <bottom style="thin">
        <color indexed="22"/>
      </bottom>
      <diagonal/>
    </border>
    <border>
      <left style="thin">
        <color rgb="FF000000"/>
      </left>
      <right/>
      <top style="medium">
        <color indexed="22"/>
      </top>
      <bottom style="medium">
        <color indexed="22"/>
      </bottom>
      <diagonal/>
    </border>
    <border>
      <left/>
      <right style="thin">
        <color rgb="FF000000"/>
      </right>
      <top style="medium">
        <color indexed="22"/>
      </top>
      <bottom style="medium">
        <color indexed="22"/>
      </bottom>
      <diagonal/>
    </border>
    <border>
      <left style="thin">
        <color rgb="FF000000"/>
      </left>
      <right/>
      <top style="thin">
        <color indexed="22"/>
      </top>
      <bottom style="thin">
        <color indexed="22"/>
      </bottom>
      <diagonal/>
    </border>
    <border>
      <left/>
      <right style="thin">
        <color rgb="FF000000"/>
      </right>
      <top style="thin">
        <color indexed="22"/>
      </top>
      <bottom style="thin">
        <color indexed="22"/>
      </bottom>
      <diagonal/>
    </border>
    <border>
      <left/>
      <right style="thin">
        <color rgb="FF000000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rgb="FF000000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rgb="FF000000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hidden="1"/>
    </xf>
    <xf numFmtId="4" fontId="0" fillId="0" borderId="0" xfId="0" applyNumberFormat="1"/>
    <xf numFmtId="164" fontId="0" fillId="0" borderId="1" xfId="1" applyFont="1" applyBorder="1"/>
    <xf numFmtId="0" fontId="4" fillId="0" borderId="0" xfId="0" applyFont="1"/>
    <xf numFmtId="0" fontId="0" fillId="0" borderId="12" xfId="0" applyBorder="1"/>
    <xf numFmtId="4" fontId="0" fillId="0" borderId="13" xfId="0" applyNumberFormat="1" applyBorder="1"/>
    <xf numFmtId="4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10" fontId="0" fillId="0" borderId="16" xfId="0" applyNumberFormat="1" applyBorder="1"/>
    <xf numFmtId="10" fontId="0" fillId="0" borderId="14" xfId="0" applyNumberForma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2" borderId="0" xfId="0" applyFont="1" applyFill="1" applyProtection="1">
      <protection hidden="1"/>
    </xf>
    <xf numFmtId="0" fontId="0" fillId="2" borderId="15" xfId="0" applyFill="1" applyBorder="1" applyAlignment="1" applyProtection="1">
      <alignment horizontal="left" vertical="distributed"/>
      <protection hidden="1"/>
    </xf>
    <xf numFmtId="0" fontId="0" fillId="2" borderId="14" xfId="0" applyFill="1" applyBorder="1" applyAlignment="1" applyProtection="1">
      <alignment horizontal="left" vertical="distributed"/>
      <protection hidden="1"/>
    </xf>
    <xf numFmtId="3" fontId="0" fillId="2" borderId="1" xfId="0" applyNumberFormat="1" applyFill="1" applyBorder="1" applyAlignment="1" applyProtection="1">
      <alignment horizontal="center"/>
      <protection hidden="1"/>
    </xf>
    <xf numFmtId="4" fontId="0" fillId="2" borderId="1" xfId="0" applyNumberFormat="1" applyFill="1" applyBorder="1" applyAlignment="1" applyProtection="1">
      <alignment horizontal="right" indent="1"/>
      <protection hidden="1"/>
    </xf>
    <xf numFmtId="0" fontId="9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10" fontId="0" fillId="2" borderId="14" xfId="0" applyNumberFormat="1" applyFill="1" applyBorder="1" applyAlignment="1" applyProtection="1">
      <alignment horizontal="left" vertical="distributed"/>
      <protection hidden="1"/>
    </xf>
    <xf numFmtId="0" fontId="8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left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10" fillId="2" borderId="6" xfId="0" applyFont="1" applyFill="1" applyBorder="1" applyAlignment="1" applyProtection="1">
      <alignment horizontal="left"/>
      <protection hidden="1"/>
    </xf>
    <xf numFmtId="0" fontId="10" fillId="2" borderId="7" xfId="0" applyFont="1" applyFill="1" applyBorder="1" applyProtection="1">
      <protection hidden="1"/>
    </xf>
    <xf numFmtId="0" fontId="10" fillId="2" borderId="9" xfId="0" applyFont="1" applyFill="1" applyBorder="1" applyAlignment="1" applyProtection="1">
      <alignment horizontal="left"/>
      <protection hidden="1"/>
    </xf>
    <xf numFmtId="0" fontId="10" fillId="2" borderId="5" xfId="0" applyFont="1" applyFill="1" applyBorder="1" applyAlignment="1" applyProtection="1">
      <alignment horizontal="left"/>
      <protection hidden="1"/>
    </xf>
    <xf numFmtId="0" fontId="10" fillId="2" borderId="11" xfId="0" applyFont="1" applyFill="1" applyBorder="1" applyProtection="1">
      <protection hidden="1"/>
    </xf>
    <xf numFmtId="0" fontId="0" fillId="0" borderId="13" xfId="0" applyBorder="1"/>
    <xf numFmtId="4" fontId="0" fillId="0" borderId="17" xfId="0" applyNumberFormat="1" applyBorder="1"/>
    <xf numFmtId="10" fontId="0" fillId="0" borderId="13" xfId="0" applyNumberFormat="1" applyBorder="1" applyAlignment="1">
      <alignment horizontal="left"/>
    </xf>
    <xf numFmtId="10" fontId="0" fillId="0" borderId="16" xfId="0" applyNumberFormat="1" applyBorder="1" applyAlignment="1">
      <alignment horizontal="left"/>
    </xf>
    <xf numFmtId="17" fontId="0" fillId="0" borderId="12" xfId="0" applyNumberFormat="1" applyBorder="1"/>
    <xf numFmtId="0" fontId="0" fillId="3" borderId="0" xfId="0" applyFill="1" applyProtection="1">
      <protection hidden="1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0" fontId="0" fillId="0" borderId="29" xfId="0" applyBorder="1"/>
    <xf numFmtId="164" fontId="0" fillId="0" borderId="28" xfId="1" applyFont="1" applyBorder="1"/>
    <xf numFmtId="0" fontId="0" fillId="0" borderId="30" xfId="0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3" xfId="0" applyNumberFormat="1" applyBorder="1"/>
    <xf numFmtId="0" fontId="1" fillId="0" borderId="34" xfId="0" applyFont="1" applyBorder="1"/>
    <xf numFmtId="0" fontId="4" fillId="0" borderId="35" xfId="0" applyFont="1" applyBorder="1"/>
    <xf numFmtId="0" fontId="5" fillId="0" borderId="36" xfId="0" applyFont="1" applyBorder="1"/>
    <xf numFmtId="17" fontId="9" fillId="3" borderId="0" xfId="0" applyNumberFormat="1" applyFont="1" applyFill="1" applyProtection="1">
      <protection hidden="1"/>
    </xf>
    <xf numFmtId="0" fontId="0" fillId="2" borderId="18" xfId="0" applyFill="1" applyBorder="1" applyAlignment="1" applyProtection="1">
      <alignment horizontal="left" vertical="distributed"/>
      <protection hidden="1"/>
    </xf>
    <xf numFmtId="0" fontId="0" fillId="2" borderId="19" xfId="0" applyFill="1" applyBorder="1" applyAlignment="1" applyProtection="1">
      <alignment horizontal="left" vertical="distributed"/>
      <protection hidden="1"/>
    </xf>
    <xf numFmtId="0" fontId="0" fillId="2" borderId="20" xfId="0" applyFill="1" applyBorder="1" applyAlignment="1" applyProtection="1">
      <alignment horizontal="left" vertical="distributed"/>
      <protection hidden="1"/>
    </xf>
    <xf numFmtId="0" fontId="0" fillId="2" borderId="21" xfId="0" applyFill="1" applyBorder="1" applyAlignment="1" applyProtection="1">
      <alignment horizontal="left" vertical="distributed"/>
      <protection hidden="1"/>
    </xf>
    <xf numFmtId="0" fontId="0" fillId="2" borderId="22" xfId="0" applyFill="1" applyBorder="1" applyAlignment="1" applyProtection="1">
      <alignment horizontal="left" vertical="distributed"/>
      <protection hidden="1"/>
    </xf>
    <xf numFmtId="0" fontId="0" fillId="2" borderId="23" xfId="0" applyFill="1" applyBorder="1" applyAlignment="1" applyProtection="1">
      <alignment horizontal="left" vertical="distributed"/>
      <protection hidden="1"/>
    </xf>
    <xf numFmtId="0" fontId="0" fillId="2" borderId="24" xfId="0" applyFill="1" applyBorder="1" applyAlignment="1" applyProtection="1">
      <alignment horizontal="left" vertical="distributed"/>
      <protection hidden="1"/>
    </xf>
    <xf numFmtId="0" fontId="0" fillId="2" borderId="29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 indent="1"/>
      <protection hidden="1"/>
    </xf>
    <xf numFmtId="0" fontId="0" fillId="2" borderId="37" xfId="0" applyFill="1" applyBorder="1" applyAlignment="1" applyProtection="1">
      <alignment horizontal="right" indent="1"/>
      <protection hidden="1"/>
    </xf>
    <xf numFmtId="0" fontId="0" fillId="2" borderId="27" xfId="0" applyFill="1" applyBorder="1" applyAlignment="1" applyProtection="1">
      <alignment horizontal="left"/>
      <protection hidden="1"/>
    </xf>
    <xf numFmtId="4" fontId="0" fillId="2" borderId="28" xfId="0" applyNumberFormat="1" applyFill="1" applyBorder="1" applyAlignment="1" applyProtection="1">
      <alignment horizontal="right" indent="1"/>
      <protection hidden="1"/>
    </xf>
    <xf numFmtId="0" fontId="0" fillId="2" borderId="30" xfId="0" applyFill="1" applyBorder="1" applyAlignment="1" applyProtection="1">
      <alignment horizontal="center"/>
      <protection hidden="1"/>
    </xf>
    <xf numFmtId="3" fontId="0" fillId="2" borderId="31" xfId="0" applyNumberFormat="1" applyFill="1" applyBorder="1" applyAlignment="1" applyProtection="1">
      <alignment horizontal="center"/>
      <protection hidden="1"/>
    </xf>
    <xf numFmtId="4" fontId="10" fillId="2" borderId="32" xfId="0" applyNumberFormat="1" applyFont="1" applyFill="1" applyBorder="1" applyAlignment="1" applyProtection="1">
      <alignment horizontal="right" indent="1"/>
      <protection hidden="1"/>
    </xf>
    <xf numFmtId="4" fontId="0" fillId="2" borderId="32" xfId="0" applyNumberFormat="1" applyFill="1" applyBorder="1" applyAlignment="1" applyProtection="1">
      <alignment horizontal="right" indent="1"/>
      <protection hidden="1"/>
    </xf>
    <xf numFmtId="4" fontId="10" fillId="2" borderId="33" xfId="0" applyNumberFormat="1" applyFont="1" applyFill="1" applyBorder="1" applyAlignment="1" applyProtection="1">
      <alignment horizontal="right" indent="1"/>
      <protection hidden="1"/>
    </xf>
    <xf numFmtId="0" fontId="0" fillId="3" borderId="0" xfId="0" applyFill="1" applyAlignment="1">
      <alignment horizontal="left"/>
    </xf>
    <xf numFmtId="0" fontId="5" fillId="0" borderId="39" xfId="0" applyFont="1" applyBorder="1"/>
    <xf numFmtId="0" fontId="5" fillId="0" borderId="40" xfId="0" applyFont="1" applyBorder="1"/>
    <xf numFmtId="0" fontId="1" fillId="0" borderId="29" xfId="0" applyFont="1" applyBorder="1"/>
    <xf numFmtId="0" fontId="1" fillId="0" borderId="37" xfId="0" applyFont="1" applyBorder="1"/>
    <xf numFmtId="0" fontId="4" fillId="0" borderId="30" xfId="0" applyFont="1" applyBorder="1"/>
    <xf numFmtId="0" fontId="0" fillId="0" borderId="31" xfId="0" applyBorder="1"/>
    <xf numFmtId="0" fontId="0" fillId="0" borderId="41" xfId="0" applyBorder="1"/>
    <xf numFmtId="0" fontId="0" fillId="0" borderId="38" xfId="0" applyBorder="1"/>
    <xf numFmtId="0" fontId="0" fillId="0" borderId="42" xfId="0" applyBorder="1"/>
    <xf numFmtId="0" fontId="0" fillId="0" borderId="43" xfId="0" applyBorder="1"/>
    <xf numFmtId="0" fontId="0" fillId="0" borderId="40" xfId="0" applyBorder="1"/>
    <xf numFmtId="0" fontId="0" fillId="0" borderId="37" xfId="0" applyBorder="1"/>
    <xf numFmtId="164" fontId="0" fillId="0" borderId="32" xfId="1" applyFont="1" applyBorder="1"/>
    <xf numFmtId="164" fontId="0" fillId="0" borderId="33" xfId="1" applyFont="1" applyBorder="1"/>
    <xf numFmtId="0" fontId="0" fillId="0" borderId="44" xfId="0" applyBorder="1"/>
    <xf numFmtId="4" fontId="0" fillId="0" borderId="45" xfId="0" applyNumberFormat="1" applyBorder="1"/>
    <xf numFmtId="4" fontId="0" fillId="0" borderId="24" xfId="0" applyNumberFormat="1" applyBorder="1"/>
    <xf numFmtId="0" fontId="0" fillId="0" borderId="46" xfId="0" applyBorder="1"/>
    <xf numFmtId="0" fontId="1" fillId="0" borderId="46" xfId="0" applyFont="1" applyBorder="1"/>
    <xf numFmtId="0" fontId="1" fillId="0" borderId="35" xfId="0" applyFont="1" applyBorder="1"/>
    <xf numFmtId="4" fontId="0" fillId="0" borderId="47" xfId="0" applyNumberFormat="1" applyBorder="1"/>
    <xf numFmtId="0" fontId="10" fillId="2" borderId="48" xfId="0" applyFont="1" applyFill="1" applyBorder="1" applyAlignment="1" applyProtection="1">
      <alignment horizontal="left"/>
      <protection hidden="1"/>
    </xf>
    <xf numFmtId="0" fontId="10" fillId="2" borderId="49" xfId="0" applyFont="1" applyFill="1" applyBorder="1" applyAlignment="1" applyProtection="1">
      <alignment horizontal="left"/>
      <protection hidden="1"/>
    </xf>
    <xf numFmtId="0" fontId="10" fillId="2" borderId="50" xfId="0" applyFont="1" applyFill="1" applyBorder="1" applyProtection="1">
      <protection hidden="1"/>
    </xf>
    <xf numFmtId="0" fontId="0" fillId="2" borderId="50" xfId="0" applyFill="1" applyBorder="1" applyProtection="1">
      <protection hidden="1"/>
    </xf>
    <xf numFmtId="0" fontId="0" fillId="2" borderId="51" xfId="0" applyFill="1" applyBorder="1" applyProtection="1">
      <protection hidden="1"/>
    </xf>
    <xf numFmtId="0" fontId="8" fillId="2" borderId="29" xfId="0" applyFont="1" applyFill="1" applyBorder="1" applyAlignment="1" applyProtection="1">
      <alignment horizontal="left"/>
      <protection hidden="1"/>
    </xf>
    <xf numFmtId="0" fontId="0" fillId="2" borderId="37" xfId="0" applyFill="1" applyBorder="1" applyProtection="1">
      <protection hidden="1"/>
    </xf>
    <xf numFmtId="0" fontId="7" fillId="2" borderId="52" xfId="0" applyFont="1" applyFill="1" applyBorder="1" applyAlignment="1" applyProtection="1">
      <alignment horizontal="left"/>
      <protection hidden="1"/>
    </xf>
    <xf numFmtId="0" fontId="0" fillId="2" borderId="53" xfId="0" applyFill="1" applyBorder="1" applyProtection="1">
      <protection hidden="1"/>
    </xf>
    <xf numFmtId="0" fontId="10" fillId="2" borderId="54" xfId="0" applyFont="1" applyFill="1" applyBorder="1" applyAlignment="1" applyProtection="1">
      <alignment horizontal="left"/>
      <protection hidden="1"/>
    </xf>
    <xf numFmtId="0" fontId="0" fillId="2" borderId="55" xfId="0" applyFill="1" applyBorder="1" applyProtection="1">
      <protection hidden="1"/>
    </xf>
    <xf numFmtId="0" fontId="10" fillId="2" borderId="29" xfId="0" applyFont="1" applyFill="1" applyBorder="1" applyAlignment="1" applyProtection="1">
      <alignment horizontal="left"/>
      <protection hidden="1"/>
    </xf>
    <xf numFmtId="0" fontId="0" fillId="2" borderId="56" xfId="0" applyFill="1" applyBorder="1" applyProtection="1">
      <protection hidden="1"/>
    </xf>
    <xf numFmtId="0" fontId="10" fillId="2" borderId="29" xfId="0" applyFont="1" applyFill="1" applyBorder="1" applyAlignment="1" applyProtection="1">
      <alignment horizontal="center"/>
      <protection hidden="1"/>
    </xf>
    <xf numFmtId="0" fontId="10" fillId="2" borderId="57" xfId="0" applyFont="1" applyFill="1" applyBorder="1" applyAlignment="1" applyProtection="1">
      <alignment horizontal="left"/>
      <protection hidden="1"/>
    </xf>
    <xf numFmtId="0" fontId="10" fillId="2" borderId="58" xfId="0" applyFont="1" applyFill="1" applyBorder="1" applyProtection="1">
      <protection hidden="1"/>
    </xf>
    <xf numFmtId="0" fontId="0" fillId="2" borderId="58" xfId="0" applyFill="1" applyBorder="1" applyProtection="1">
      <protection hidden="1"/>
    </xf>
    <xf numFmtId="0" fontId="0" fillId="2" borderId="59" xfId="0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37" xfId="0" applyFill="1" applyBorder="1" applyAlignment="1" applyProtection="1">
      <alignment horizontal="right"/>
      <protection hidden="1"/>
    </xf>
    <xf numFmtId="0" fontId="10" fillId="2" borderId="30" xfId="0" applyFont="1" applyFill="1" applyBorder="1" applyAlignment="1" applyProtection="1">
      <alignment horizontal="left"/>
      <protection hidden="1"/>
    </xf>
    <xf numFmtId="0" fontId="10" fillId="2" borderId="60" xfId="0" applyFont="1" applyFill="1" applyBorder="1" applyAlignment="1" applyProtection="1">
      <alignment horizontal="left"/>
      <protection hidden="1"/>
    </xf>
    <xf numFmtId="0" fontId="10" fillId="2" borderId="31" xfId="0" applyFont="1" applyFill="1" applyBorder="1" applyProtection="1">
      <protection hidden="1"/>
    </xf>
    <xf numFmtId="0" fontId="0" fillId="2" borderId="31" xfId="0" applyFill="1" applyBorder="1" applyProtection="1">
      <protection hidden="1"/>
    </xf>
    <xf numFmtId="0" fontId="0" fillId="2" borderId="41" xfId="0" applyFill="1" applyBorder="1" applyProtection="1">
      <protection hidden="1"/>
    </xf>
    <xf numFmtId="0" fontId="0" fillId="2" borderId="61" xfId="0" applyFill="1" applyBorder="1" applyProtection="1">
      <protection hidden="1"/>
    </xf>
    <xf numFmtId="2" fontId="0" fillId="0" borderId="1" xfId="0" applyNumberFormat="1" applyBorder="1"/>
    <xf numFmtId="2" fontId="0" fillId="0" borderId="17" xfId="0" applyNumberFormat="1" applyBorder="1"/>
    <xf numFmtId="2" fontId="0" fillId="0" borderId="0" xfId="0" applyNumberFormat="1"/>
    <xf numFmtId="2" fontId="0" fillId="0" borderId="31" xfId="0" applyNumberFormat="1" applyBorder="1"/>
    <xf numFmtId="0" fontId="11" fillId="0" borderId="0" xfId="2"/>
  </cellXfs>
  <cellStyles count="3">
    <cellStyle name="Hyperlink" xfId="2" xr:uid="{00000000-000B-0000-0000-000008000000}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J53"/>
  <sheetViews>
    <sheetView view="pageBreakPreview" zoomScaleNormal="100" zoomScaleSheetLayoutView="100" workbookViewId="0">
      <selection activeCell="U19" sqref="U19"/>
    </sheetView>
  </sheetViews>
  <sheetFormatPr defaultRowHeight="14.45"/>
  <cols>
    <col min="1" max="1" width="8.7109375" customWidth="1"/>
    <col min="2" max="2" width="14.140625" customWidth="1"/>
    <col min="3" max="3" width="13.7109375" customWidth="1"/>
    <col min="4" max="4" width="12.5703125" customWidth="1"/>
    <col min="5" max="5" width="11.85546875" customWidth="1"/>
    <col min="6" max="6" width="19" customWidth="1"/>
  </cols>
  <sheetData>
    <row r="2" spans="2:10" ht="15.6">
      <c r="B2" s="30" t="s">
        <v>0</v>
      </c>
      <c r="C2" s="29"/>
      <c r="D2" s="29"/>
      <c r="E2" s="4"/>
      <c r="F2" s="4"/>
    </row>
    <row r="3" spans="2:10" ht="15.6">
      <c r="B3" s="30"/>
      <c r="C3" s="29"/>
      <c r="D3" s="29"/>
      <c r="E3" s="4"/>
      <c r="F3" s="4"/>
    </row>
    <row r="4" spans="2:10">
      <c r="B4" s="33" t="s">
        <v>1</v>
      </c>
      <c r="C4" s="34"/>
      <c r="D4" s="34"/>
      <c r="E4" s="29"/>
      <c r="F4" s="4"/>
    </row>
    <row r="5" spans="2:10">
      <c r="B5" s="35" t="s">
        <v>2</v>
      </c>
      <c r="C5" s="36"/>
      <c r="D5" s="34"/>
      <c r="E5" s="29"/>
      <c r="F5" s="4"/>
    </row>
    <row r="6" spans="2:10" ht="15" thickBot="1">
      <c r="B6" s="6"/>
      <c r="C6" s="7"/>
      <c r="D6" s="5"/>
      <c r="E6" s="5"/>
      <c r="F6" s="4"/>
    </row>
    <row r="7" spans="2:10" ht="15.75">
      <c r="B7" s="37" t="s">
        <v>3</v>
      </c>
      <c r="C7" s="38"/>
      <c r="D7" s="39"/>
      <c r="E7" s="39"/>
      <c r="F7" s="40"/>
      <c r="J7" s="151"/>
    </row>
    <row r="8" spans="2:10" ht="15.6">
      <c r="B8" s="31"/>
      <c r="C8" s="32"/>
      <c r="D8" s="29"/>
      <c r="E8" s="30"/>
      <c r="F8" s="4"/>
    </row>
    <row r="9" spans="2:10">
      <c r="B9" s="48" t="s">
        <v>4</v>
      </c>
      <c r="C9" s="45" t="s">
        <v>5</v>
      </c>
      <c r="D9" s="46"/>
      <c r="E9" s="41"/>
      <c r="F9" s="42"/>
    </row>
    <row r="10" spans="2:10">
      <c r="B10" s="35"/>
      <c r="C10" s="47" t="s">
        <v>6</v>
      </c>
      <c r="D10" s="34"/>
      <c r="E10" s="4"/>
      <c r="F10" s="43"/>
    </row>
    <row r="11" spans="2:10">
      <c r="B11" s="35"/>
      <c r="C11" s="47" t="s">
        <v>7</v>
      </c>
      <c r="D11" s="34"/>
      <c r="E11" s="4"/>
      <c r="F11" s="43"/>
    </row>
    <row r="12" spans="2:10">
      <c r="B12" s="35"/>
      <c r="C12" s="134" t="s">
        <v>8</v>
      </c>
      <c r="D12" s="135"/>
      <c r="E12" s="136"/>
      <c r="F12" s="146"/>
    </row>
    <row r="13" spans="2:10">
      <c r="B13" s="35"/>
      <c r="C13" s="35"/>
      <c r="D13" s="34"/>
      <c r="E13" s="4"/>
      <c r="F13" s="4"/>
    </row>
    <row r="14" spans="2:10">
      <c r="B14" s="48" t="s">
        <v>9</v>
      </c>
      <c r="C14" s="45" t="s">
        <v>10</v>
      </c>
      <c r="D14" s="46"/>
      <c r="E14" s="41"/>
      <c r="F14" s="42"/>
    </row>
    <row r="15" spans="2:10">
      <c r="B15" s="35"/>
      <c r="C15" s="134" t="s">
        <v>11</v>
      </c>
      <c r="D15" s="135"/>
      <c r="E15" s="136"/>
      <c r="F15" s="146"/>
    </row>
    <row r="16" spans="2:10">
      <c r="B16" s="35"/>
      <c r="C16" s="35"/>
      <c r="D16" s="34"/>
      <c r="E16" s="4"/>
      <c r="F16" s="4"/>
    </row>
    <row r="17" spans="2:6">
      <c r="B17" s="120" t="s">
        <v>12</v>
      </c>
      <c r="C17" s="121" t="s">
        <v>13</v>
      </c>
      <c r="D17" s="122"/>
      <c r="E17" s="123"/>
      <c r="F17" s="124"/>
    </row>
    <row r="18" spans="2:6" ht="15" thickBot="1">
      <c r="B18" s="125"/>
      <c r="C18" s="32"/>
      <c r="D18" s="29"/>
      <c r="E18" s="29"/>
      <c r="F18" s="126"/>
    </row>
    <row r="19" spans="2:6" ht="16.149999999999999" thickBot="1">
      <c r="B19" s="127" t="s">
        <v>14</v>
      </c>
      <c r="C19" s="38"/>
      <c r="D19" s="39"/>
      <c r="E19" s="39"/>
      <c r="F19" s="128"/>
    </row>
    <row r="20" spans="2:6">
      <c r="B20" s="125"/>
      <c r="C20" s="32"/>
      <c r="D20" s="29"/>
      <c r="E20" s="29"/>
      <c r="F20" s="126"/>
    </row>
    <row r="21" spans="2:6">
      <c r="B21" s="129" t="s">
        <v>4</v>
      </c>
      <c r="C21" s="48" t="s">
        <v>15</v>
      </c>
      <c r="D21" s="49"/>
      <c r="E21" s="44"/>
      <c r="F21" s="130"/>
    </row>
    <row r="22" spans="2:6">
      <c r="B22" s="131"/>
      <c r="C22" s="35"/>
      <c r="D22" s="34"/>
      <c r="E22" s="4"/>
      <c r="F22" s="126"/>
    </row>
    <row r="23" spans="2:6">
      <c r="B23" s="131" t="s">
        <v>16</v>
      </c>
      <c r="C23" s="48" t="s">
        <v>17</v>
      </c>
      <c r="D23" s="49"/>
      <c r="E23" s="44"/>
      <c r="F23" s="130"/>
    </row>
    <row r="24" spans="2:6">
      <c r="B24" s="131"/>
      <c r="C24" s="35"/>
      <c r="D24" s="34"/>
      <c r="E24" s="4"/>
      <c r="F24" s="126"/>
    </row>
    <row r="25" spans="2:6">
      <c r="B25" s="131" t="s">
        <v>18</v>
      </c>
      <c r="C25" s="48" t="s">
        <v>19</v>
      </c>
      <c r="D25" s="49"/>
      <c r="E25" s="44"/>
      <c r="F25" s="130"/>
    </row>
    <row r="26" spans="2:6">
      <c r="B26" s="129"/>
      <c r="C26" s="35"/>
      <c r="D26" s="34"/>
      <c r="E26" s="4"/>
      <c r="F26" s="126"/>
    </row>
    <row r="27" spans="2:6">
      <c r="B27" s="131" t="s">
        <v>12</v>
      </c>
      <c r="C27" s="45" t="s">
        <v>20</v>
      </c>
      <c r="D27" s="46"/>
      <c r="E27" s="41"/>
      <c r="F27" s="132"/>
    </row>
    <row r="28" spans="2:6">
      <c r="B28" s="133"/>
      <c r="C28" s="134" t="s">
        <v>21</v>
      </c>
      <c r="D28" s="135"/>
      <c r="E28" s="136"/>
      <c r="F28" s="137"/>
    </row>
    <row r="29" spans="2:6" ht="15" thickBot="1">
      <c r="B29" s="125"/>
      <c r="C29" s="32"/>
      <c r="D29" s="29"/>
      <c r="E29" s="29"/>
      <c r="F29" s="126"/>
    </row>
    <row r="30" spans="2:6" ht="16.149999999999999" thickBot="1">
      <c r="B30" s="127" t="s">
        <v>22</v>
      </c>
      <c r="C30" s="38"/>
      <c r="D30" s="39"/>
      <c r="E30" s="39"/>
      <c r="F30" s="128"/>
    </row>
    <row r="31" spans="2:6">
      <c r="B31" s="125"/>
      <c r="C31" s="32"/>
      <c r="D31" s="29"/>
      <c r="E31" s="29"/>
      <c r="F31" s="126"/>
    </row>
    <row r="32" spans="2:6">
      <c r="B32" s="129" t="s">
        <v>18</v>
      </c>
      <c r="C32" s="48" t="s">
        <v>23</v>
      </c>
      <c r="D32" s="49"/>
      <c r="E32" s="44"/>
      <c r="F32" s="130"/>
    </row>
    <row r="33" spans="2:6">
      <c r="B33" s="131"/>
      <c r="C33" s="35"/>
      <c r="D33" s="34"/>
      <c r="E33" s="4"/>
      <c r="F33" s="126"/>
    </row>
    <row r="34" spans="2:6">
      <c r="B34" s="131" t="s">
        <v>12</v>
      </c>
      <c r="C34" s="45" t="s">
        <v>24</v>
      </c>
      <c r="D34" s="46"/>
      <c r="E34" s="41"/>
      <c r="F34" s="132"/>
    </row>
    <row r="35" spans="2:6">
      <c r="B35" s="133"/>
      <c r="C35" s="47" t="s">
        <v>25</v>
      </c>
      <c r="D35" s="34"/>
      <c r="E35" s="4"/>
      <c r="F35" s="126"/>
    </row>
    <row r="36" spans="2:6">
      <c r="B36" s="133"/>
      <c r="C36" s="134" t="s">
        <v>26</v>
      </c>
      <c r="D36" s="135"/>
      <c r="E36" s="136"/>
      <c r="F36" s="137"/>
    </row>
    <row r="37" spans="2:6" ht="15" thickBot="1">
      <c r="B37" s="125"/>
      <c r="C37" s="32"/>
      <c r="D37" s="29"/>
      <c r="E37" s="29"/>
      <c r="F37" s="126"/>
    </row>
    <row r="38" spans="2:6" ht="16.149999999999999" thickBot="1">
      <c r="B38" s="127" t="s">
        <v>27</v>
      </c>
      <c r="C38" s="38"/>
      <c r="D38" s="39"/>
      <c r="E38" s="39"/>
      <c r="F38" s="128"/>
    </row>
    <row r="39" spans="2:6">
      <c r="B39" s="138"/>
      <c r="C39" s="4"/>
      <c r="D39" s="4"/>
      <c r="E39" s="4"/>
      <c r="F39" s="126"/>
    </row>
    <row r="40" spans="2:6">
      <c r="B40" s="129" t="s">
        <v>16</v>
      </c>
      <c r="C40" s="48" t="s">
        <v>28</v>
      </c>
      <c r="D40" s="49"/>
      <c r="E40" s="44"/>
      <c r="F40" s="130"/>
    </row>
    <row r="41" spans="2:6">
      <c r="B41" s="131"/>
      <c r="C41" s="4"/>
      <c r="D41" s="4"/>
      <c r="E41" s="4"/>
      <c r="F41" s="126"/>
    </row>
    <row r="42" spans="2:6">
      <c r="B42" s="131" t="s">
        <v>18</v>
      </c>
      <c r="C42" s="48" t="s">
        <v>29</v>
      </c>
      <c r="D42" s="49"/>
      <c r="E42" s="44"/>
      <c r="F42" s="130"/>
    </row>
    <row r="43" spans="2:6">
      <c r="B43" s="131"/>
      <c r="C43" s="35"/>
      <c r="D43" s="34"/>
      <c r="E43" s="4"/>
      <c r="F43" s="126"/>
    </row>
    <row r="44" spans="2:6">
      <c r="B44" s="131" t="s">
        <v>12</v>
      </c>
      <c r="C44" s="45" t="s">
        <v>30</v>
      </c>
      <c r="D44" s="46"/>
      <c r="E44" s="41"/>
      <c r="F44" s="132"/>
    </row>
    <row r="45" spans="2:6">
      <c r="B45" s="129"/>
      <c r="C45" s="47" t="s">
        <v>31</v>
      </c>
      <c r="D45" s="34"/>
      <c r="E45" s="4"/>
      <c r="F45" s="126"/>
    </row>
    <row r="46" spans="2:6">
      <c r="B46" s="133"/>
      <c r="C46" s="134" t="s">
        <v>32</v>
      </c>
      <c r="D46" s="135"/>
      <c r="E46" s="136"/>
      <c r="F46" s="137"/>
    </row>
    <row r="47" spans="2:6" ht="15" thickBot="1">
      <c r="B47" s="138"/>
      <c r="C47" s="4"/>
      <c r="D47" s="4"/>
      <c r="E47" s="4"/>
      <c r="F47" s="126"/>
    </row>
    <row r="48" spans="2:6" ht="16.149999999999999" thickBot="1">
      <c r="B48" s="127" t="s">
        <v>33</v>
      </c>
      <c r="C48" s="38"/>
      <c r="D48" s="39"/>
      <c r="E48" s="39"/>
      <c r="F48" s="128"/>
    </row>
    <row r="49" spans="2:6">
      <c r="B49" s="138"/>
      <c r="C49" s="139"/>
      <c r="D49" s="4"/>
      <c r="E49" s="4"/>
      <c r="F49" s="126"/>
    </row>
    <row r="50" spans="2:6">
      <c r="B50" s="129" t="s">
        <v>18</v>
      </c>
      <c r="C50" s="48" t="s">
        <v>34</v>
      </c>
      <c r="D50" s="49"/>
      <c r="E50" s="44"/>
      <c r="F50" s="130"/>
    </row>
    <row r="51" spans="2:6">
      <c r="B51" s="131"/>
      <c r="C51" s="4"/>
      <c r="D51" s="4"/>
      <c r="E51" s="4"/>
      <c r="F51" s="140"/>
    </row>
    <row r="52" spans="2:6">
      <c r="B52" s="131" t="s">
        <v>12</v>
      </c>
      <c r="C52" s="45" t="s">
        <v>35</v>
      </c>
      <c r="D52" s="46"/>
      <c r="E52" s="41"/>
      <c r="F52" s="132"/>
    </row>
    <row r="53" spans="2:6">
      <c r="B53" s="141"/>
      <c r="C53" s="142" t="s">
        <v>36</v>
      </c>
      <c r="D53" s="143"/>
      <c r="E53" s="144"/>
      <c r="F53" s="145"/>
    </row>
  </sheetData>
  <pageMargins left="0.25" right="0.25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view="pageBreakPreview" zoomScaleNormal="100" zoomScaleSheetLayoutView="100" workbookViewId="0">
      <selection activeCell="H6" sqref="H6"/>
    </sheetView>
  </sheetViews>
  <sheetFormatPr defaultRowHeight="14.45"/>
  <cols>
    <col min="1" max="1" width="8.7109375" customWidth="1"/>
    <col min="2" max="2" width="38.7109375" customWidth="1"/>
    <col min="3" max="6" width="17.7109375" customWidth="1"/>
    <col min="7" max="7" width="12.5703125" customWidth="1"/>
    <col min="8" max="8" width="9.140625" customWidth="1"/>
  </cols>
  <sheetData>
    <row r="1" spans="1:8" ht="15.6">
      <c r="A1" s="20"/>
      <c r="B1" s="78" t="s">
        <v>37</v>
      </c>
      <c r="C1" s="19"/>
      <c r="D1" s="19"/>
      <c r="E1" s="19"/>
      <c r="F1" s="20"/>
    </row>
    <row r="2" spans="1:8">
      <c r="B2" s="117"/>
      <c r="C2" s="1"/>
      <c r="D2" s="1"/>
      <c r="E2" s="1"/>
    </row>
    <row r="3" spans="1:8">
      <c r="B3" s="76" t="s">
        <v>38</v>
      </c>
      <c r="C3" s="1"/>
      <c r="D3" s="1"/>
      <c r="E3" s="1"/>
    </row>
    <row r="4" spans="1:8">
      <c r="B4" s="77" t="s">
        <v>39</v>
      </c>
    </row>
    <row r="6" spans="1:8" ht="20.100000000000001" customHeight="1">
      <c r="B6" s="55" t="s">
        <v>40</v>
      </c>
      <c r="C6" s="56"/>
      <c r="D6" s="56"/>
      <c r="E6" s="56"/>
      <c r="F6" s="56"/>
      <c r="H6" s="151"/>
    </row>
    <row r="7" spans="1:8" ht="20.100000000000001" customHeight="1">
      <c r="B7" s="55" t="s">
        <v>41</v>
      </c>
      <c r="C7" s="56"/>
      <c r="D7" s="57">
        <v>1.4983040000000001</v>
      </c>
      <c r="E7" s="56" t="s">
        <v>42</v>
      </c>
      <c r="F7" s="56"/>
    </row>
    <row r="8" spans="1:8" ht="20.100000000000001" customHeight="1">
      <c r="B8" s="56" t="s">
        <v>43</v>
      </c>
      <c r="C8" s="56"/>
      <c r="D8" s="58" t="s">
        <v>44</v>
      </c>
      <c r="E8" s="56"/>
      <c r="F8" s="56"/>
    </row>
    <row r="9" spans="1:8">
      <c r="D9" s="1"/>
    </row>
    <row r="10" spans="1:8">
      <c r="B10" s="59"/>
      <c r="C10" s="60" t="s">
        <v>45</v>
      </c>
      <c r="D10" s="60" t="s">
        <v>46</v>
      </c>
      <c r="E10" s="60" t="s">
        <v>47</v>
      </c>
      <c r="F10" s="61" t="s">
        <v>48</v>
      </c>
    </row>
    <row r="11" spans="1:8">
      <c r="B11" s="62"/>
      <c r="C11" s="14" t="s">
        <v>49</v>
      </c>
      <c r="D11" s="14" t="s">
        <v>50</v>
      </c>
      <c r="E11" s="14" t="s">
        <v>51</v>
      </c>
      <c r="F11" s="63" t="s">
        <v>52</v>
      </c>
    </row>
    <row r="12" spans="1:8">
      <c r="B12" s="64" t="s">
        <v>53</v>
      </c>
      <c r="C12" s="15" t="s">
        <v>54</v>
      </c>
      <c r="D12" s="15" t="s">
        <v>55</v>
      </c>
      <c r="E12" s="18">
        <v>0.18</v>
      </c>
      <c r="F12" s="65" t="s">
        <v>56</v>
      </c>
    </row>
    <row r="13" spans="1:8">
      <c r="B13" s="66"/>
      <c r="C13" s="16"/>
      <c r="D13" s="16"/>
      <c r="E13" s="16"/>
      <c r="F13" s="67"/>
    </row>
    <row r="14" spans="1:8" ht="20.100000000000001" customHeight="1">
      <c r="B14" s="68" t="s">
        <v>12</v>
      </c>
      <c r="C14" s="147">
        <v>255772</v>
      </c>
      <c r="D14" s="3">
        <f>SUM(C14*D7)</f>
        <v>383224.21068800002</v>
      </c>
      <c r="E14" s="3">
        <f>SUM(D14*E12)</f>
        <v>68980.357923839998</v>
      </c>
      <c r="F14" s="69">
        <f>D14+E14</f>
        <v>452204.56861184002</v>
      </c>
    </row>
    <row r="15" spans="1:8" ht="20.100000000000001" customHeight="1">
      <c r="B15" s="68" t="s">
        <v>57</v>
      </c>
      <c r="C15" s="147">
        <v>2742</v>
      </c>
      <c r="D15" s="3">
        <f>$D$7*C15</f>
        <v>4108.3495680000005</v>
      </c>
      <c r="E15" s="3">
        <f>SUM(D15*$E$12)</f>
        <v>739.50292224000009</v>
      </c>
      <c r="F15" s="69">
        <f t="shared" ref="F15:F28" si="0">D15+E15</f>
        <v>4847.8524902400004</v>
      </c>
    </row>
    <row r="16" spans="1:8" ht="20.100000000000001" customHeight="1">
      <c r="B16" s="66"/>
      <c r="C16" s="148"/>
      <c r="D16" s="3">
        <f>SUM(D14/12)+(D15/12)</f>
        <v>32277.71335466667</v>
      </c>
      <c r="E16" s="3">
        <f>SUM(E14/12)+(E15/12)</f>
        <v>5809.9884038400005</v>
      </c>
      <c r="F16" s="69">
        <f t="shared" si="0"/>
        <v>38087.701758506671</v>
      </c>
    </row>
    <row r="17" spans="2:6" ht="20.100000000000001" customHeight="1">
      <c r="B17" s="68" t="s">
        <v>18</v>
      </c>
      <c r="C17" s="147">
        <v>257444</v>
      </c>
      <c r="D17" s="3">
        <f>SUM(C17*D7)</f>
        <v>385729.37497599999</v>
      </c>
      <c r="E17" s="3">
        <f>SUM(D17*E12)</f>
        <v>69431.287495679993</v>
      </c>
      <c r="F17" s="69">
        <f t="shared" si="0"/>
        <v>455160.66247167997</v>
      </c>
    </row>
    <row r="18" spans="2:6" ht="20.100000000000001" customHeight="1">
      <c r="B18" s="68" t="s">
        <v>57</v>
      </c>
      <c r="C18" s="147">
        <v>2742</v>
      </c>
      <c r="D18" s="3">
        <f>$D$7*C18</f>
        <v>4108.3495680000005</v>
      </c>
      <c r="E18" s="3">
        <f>SUM(D18*$E$12)</f>
        <v>739.50292224000009</v>
      </c>
      <c r="F18" s="69">
        <f t="shared" si="0"/>
        <v>4847.8524902400004</v>
      </c>
    </row>
    <row r="19" spans="2:6" ht="20.100000000000001" customHeight="1">
      <c r="B19" s="70"/>
      <c r="C19" s="149"/>
      <c r="D19" s="3">
        <f>SUM(D17/12)+(D18/12)</f>
        <v>32486.477045333333</v>
      </c>
      <c r="E19" s="3">
        <f>SUM(E17/12)+(E18/12)</f>
        <v>5847.5658681599998</v>
      </c>
      <c r="F19" s="69">
        <f t="shared" si="0"/>
        <v>38334.042913493337</v>
      </c>
    </row>
    <row r="20" spans="2:6" ht="20.100000000000001" customHeight="1">
      <c r="B20" s="68" t="s">
        <v>16</v>
      </c>
      <c r="C20" s="147">
        <v>258601</v>
      </c>
      <c r="D20" s="3">
        <f>SUM(C20*D7)</f>
        <v>387462.91270400002</v>
      </c>
      <c r="E20" s="3">
        <f>SUM(D20*E12)</f>
        <v>69743.324286720002</v>
      </c>
      <c r="F20" s="69">
        <f t="shared" si="0"/>
        <v>457206.23699072003</v>
      </c>
    </row>
    <row r="21" spans="2:6" ht="20.100000000000001" customHeight="1">
      <c r="B21" s="68" t="s">
        <v>57</v>
      </c>
      <c r="C21" s="147">
        <v>2742</v>
      </c>
      <c r="D21" s="3">
        <f>$D$7*C21</f>
        <v>4108.3495680000005</v>
      </c>
      <c r="E21" s="3">
        <f>SUM(D21*$E$12)</f>
        <v>739.50292224000009</v>
      </c>
      <c r="F21" s="69">
        <f t="shared" si="0"/>
        <v>4847.8524902400004</v>
      </c>
    </row>
    <row r="22" spans="2:6" ht="20.100000000000001" customHeight="1">
      <c r="B22" s="66"/>
      <c r="C22" s="148"/>
      <c r="D22" s="3">
        <f>SUM(D20/12)+(D21/12)</f>
        <v>32630.938522666671</v>
      </c>
      <c r="E22" s="3">
        <f>SUM(E20/12)+(E21/12)</f>
        <v>5873.5689340800009</v>
      </c>
      <c r="F22" s="69">
        <f t="shared" si="0"/>
        <v>38504.507456746673</v>
      </c>
    </row>
    <row r="23" spans="2:6" ht="20.100000000000001" customHeight="1">
      <c r="B23" s="68" t="s">
        <v>9</v>
      </c>
      <c r="C23" s="147">
        <v>260272</v>
      </c>
      <c r="D23" s="3">
        <f>SUM(C23*D7)</f>
        <v>389966.57868800004</v>
      </c>
      <c r="E23" s="3">
        <f>SUM(D23*E12)</f>
        <v>70193.98416384001</v>
      </c>
      <c r="F23" s="69">
        <f t="shared" si="0"/>
        <v>460160.56285184005</v>
      </c>
    </row>
    <row r="24" spans="2:6" ht="20.100000000000001" customHeight="1">
      <c r="B24" s="68" t="s">
        <v>57</v>
      </c>
      <c r="C24" s="147">
        <v>2742</v>
      </c>
      <c r="D24" s="3">
        <f>$D$7*C24</f>
        <v>4108.3495680000005</v>
      </c>
      <c r="E24" s="3">
        <f>SUM(D24*$E$12)</f>
        <v>739.50292224000009</v>
      </c>
      <c r="F24" s="69">
        <f t="shared" si="0"/>
        <v>4847.8524902400004</v>
      </c>
    </row>
    <row r="25" spans="2:6" ht="20.100000000000001" customHeight="1">
      <c r="B25" s="66"/>
      <c r="C25" s="148"/>
      <c r="D25" s="9">
        <f>SUM(D23/12)+(D24/12)</f>
        <v>32839.577354666668</v>
      </c>
      <c r="E25" s="9">
        <f>SUM(E23/12)+(E24/12)</f>
        <v>5911.1239238400012</v>
      </c>
      <c r="F25" s="71">
        <f t="shared" si="0"/>
        <v>38750.701278506669</v>
      </c>
    </row>
    <row r="26" spans="2:6" ht="20.100000000000001" customHeight="1">
      <c r="B26" s="68" t="s">
        <v>58</v>
      </c>
      <c r="C26" s="147">
        <v>261430</v>
      </c>
      <c r="D26" s="3">
        <f>SUM(C26*D7)</f>
        <v>391701.61472000001</v>
      </c>
      <c r="E26" s="3">
        <f>SUM(D26*E12)</f>
        <v>70506.290649600007</v>
      </c>
      <c r="F26" s="69">
        <f t="shared" si="0"/>
        <v>462207.90536960005</v>
      </c>
    </row>
    <row r="27" spans="2:6" ht="20.100000000000001" customHeight="1">
      <c r="B27" s="68" t="s">
        <v>57</v>
      </c>
      <c r="C27" s="147">
        <v>2742</v>
      </c>
      <c r="D27" s="3">
        <f>$D$7*C27</f>
        <v>4108.3495680000005</v>
      </c>
      <c r="E27" s="3">
        <f>SUM(D27*$E$12)</f>
        <v>739.50292224000009</v>
      </c>
      <c r="F27" s="69">
        <f t="shared" si="0"/>
        <v>4847.8524902400004</v>
      </c>
    </row>
    <row r="28" spans="2:6" ht="20.100000000000001" customHeight="1">
      <c r="B28" s="72"/>
      <c r="C28" s="150"/>
      <c r="D28" s="74">
        <f>SUM(D26/12)+(D27/12)</f>
        <v>32984.163690666668</v>
      </c>
      <c r="E28" s="74">
        <f>SUM(E26/12)+(E27/12)</f>
        <v>5937.1494643200012</v>
      </c>
      <c r="F28" s="75">
        <f t="shared" si="0"/>
        <v>38921.313154986667</v>
      </c>
    </row>
    <row r="35" spans="7:7">
      <c r="G35" t="s">
        <v>59</v>
      </c>
    </row>
  </sheetData>
  <pageMargins left="0.25" right="0.25" top="0.75" bottom="0.75" header="0.3" footer="0.3"/>
  <pageSetup paperSize="9" scale="94" orientation="landscape" r:id="rId1"/>
  <colBreaks count="1" manualBreakCount="1">
    <brk id="8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B81B2-C49E-4EA4-923F-18AB6AE4FB66}">
  <sheetPr>
    <pageSetUpPr fitToPage="1"/>
  </sheetPr>
  <dimension ref="B1:I15"/>
  <sheetViews>
    <sheetView view="pageBreakPreview" zoomScaleNormal="100" zoomScaleSheetLayoutView="100" workbookViewId="0">
      <selection activeCell="I6" sqref="I6"/>
    </sheetView>
  </sheetViews>
  <sheetFormatPr defaultRowHeight="14.45"/>
  <cols>
    <col min="1" max="1" width="8.7109375" customWidth="1"/>
    <col min="2" max="2" width="38.7109375" customWidth="1"/>
    <col min="3" max="6" width="17.7109375" customWidth="1"/>
  </cols>
  <sheetData>
    <row r="1" spans="2:9" s="20" customFormat="1" ht="15.6">
      <c r="B1" s="21"/>
      <c r="C1" s="27"/>
      <c r="D1" s="27"/>
      <c r="E1" s="27"/>
      <c r="F1" s="27"/>
    </row>
    <row r="2" spans="2:9">
      <c r="B2" s="4"/>
      <c r="C2" s="4"/>
      <c r="D2" s="4"/>
      <c r="E2" s="4"/>
      <c r="F2" s="4"/>
    </row>
    <row r="3" spans="2:9">
      <c r="B3" s="26" t="s">
        <v>60</v>
      </c>
      <c r="C3" s="4"/>
      <c r="D3" s="4"/>
      <c r="E3" s="4"/>
      <c r="F3" s="4"/>
    </row>
    <row r="4" spans="2:9">
      <c r="B4" s="26"/>
      <c r="C4" s="4"/>
      <c r="D4" s="4"/>
      <c r="E4" s="4"/>
      <c r="F4" s="4"/>
    </row>
    <row r="5" spans="2:9">
      <c r="B5" s="4"/>
      <c r="C5" s="4"/>
      <c r="D5" s="4"/>
      <c r="E5" s="4"/>
      <c r="F5" s="4"/>
    </row>
    <row r="6" spans="2:9" ht="20.100000000000001" customHeight="1">
      <c r="B6" s="55" t="s">
        <v>40</v>
      </c>
      <c r="C6" s="55"/>
      <c r="D6" s="55"/>
      <c r="E6" s="4"/>
      <c r="F6" s="4"/>
      <c r="I6" s="151"/>
    </row>
    <row r="7" spans="2:9" ht="20.100000000000001" customHeight="1">
      <c r="B7" s="55" t="s">
        <v>61</v>
      </c>
      <c r="C7" s="55"/>
      <c r="D7" s="79" t="s">
        <v>44</v>
      </c>
      <c r="E7" s="4"/>
      <c r="F7" s="4"/>
    </row>
    <row r="8" spans="2:9" ht="20.100000000000001" customHeight="1">
      <c r="B8" s="56" t="s">
        <v>41</v>
      </c>
      <c r="C8" s="56"/>
      <c r="D8" s="57">
        <v>1.4983040000000001</v>
      </c>
      <c r="E8" s="4"/>
      <c r="F8" s="4"/>
    </row>
    <row r="9" spans="2:9" ht="15">
      <c r="B9" s="4"/>
      <c r="C9" s="4"/>
      <c r="D9" s="4"/>
      <c r="E9" s="4"/>
      <c r="F9" s="4"/>
    </row>
    <row r="10" spans="2:9" ht="15" customHeight="1">
      <c r="B10" s="80" t="s">
        <v>62</v>
      </c>
      <c r="C10" s="81" t="s">
        <v>45</v>
      </c>
      <c r="D10" s="81" t="s">
        <v>46</v>
      </c>
      <c r="E10" s="81" t="s">
        <v>47</v>
      </c>
      <c r="F10" s="82"/>
    </row>
    <row r="11" spans="2:9" ht="15">
      <c r="B11" s="83"/>
      <c r="C11" s="22" t="s">
        <v>49</v>
      </c>
      <c r="D11" s="22" t="s">
        <v>50</v>
      </c>
      <c r="E11" s="22" t="s">
        <v>51</v>
      </c>
      <c r="F11" s="84" t="s">
        <v>63</v>
      </c>
    </row>
    <row r="12" spans="2:9" ht="15">
      <c r="B12" s="85" t="s">
        <v>64</v>
      </c>
      <c r="C12" s="23" t="s">
        <v>65</v>
      </c>
      <c r="D12" s="23" t="s">
        <v>55</v>
      </c>
      <c r="E12" s="28">
        <v>0.18</v>
      </c>
      <c r="F12" s="86" t="s">
        <v>66</v>
      </c>
    </row>
    <row r="13" spans="2:9" ht="15">
      <c r="B13" s="87"/>
      <c r="C13" s="88"/>
      <c r="D13" s="89"/>
      <c r="E13" s="89"/>
      <c r="F13" s="90"/>
    </row>
    <row r="14" spans="2:9" ht="20.100000000000001" customHeight="1">
      <c r="B14" s="91" t="s">
        <v>67</v>
      </c>
      <c r="C14" s="24">
        <v>12000</v>
      </c>
      <c r="D14" s="25">
        <f>C14*D8</f>
        <v>17979.648000000001</v>
      </c>
      <c r="E14" s="25">
        <f>D14*E12</f>
        <v>3236.33664</v>
      </c>
      <c r="F14" s="92">
        <f>D14+E14</f>
        <v>21215.984640000002</v>
      </c>
    </row>
    <row r="15" spans="2:9" ht="20.100000000000001" customHeight="1">
      <c r="B15" s="93"/>
      <c r="C15" s="94"/>
      <c r="D15" s="95">
        <f>D14/12</f>
        <v>1498.3040000000001</v>
      </c>
      <c r="E15" s="96">
        <f>D15*E12</f>
        <v>269.69472000000002</v>
      </c>
      <c r="F15" s="97">
        <f>D15+E15</f>
        <v>1767.99872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view="pageBreakPreview" zoomScaleNormal="100" zoomScaleSheetLayoutView="100" workbookViewId="0">
      <selection activeCell="I7" sqref="I7"/>
    </sheetView>
  </sheetViews>
  <sheetFormatPr defaultRowHeight="14.45"/>
  <cols>
    <col min="1" max="1" width="8.7109375" customWidth="1"/>
    <col min="2" max="2" width="38.7109375" customWidth="1"/>
    <col min="3" max="6" width="17.7109375" customWidth="1"/>
    <col min="7" max="7" width="11.85546875" customWidth="1"/>
  </cols>
  <sheetData>
    <row r="1" spans="1:9" ht="15.6">
      <c r="A1" s="20"/>
      <c r="B1" s="78" t="s">
        <v>37</v>
      </c>
      <c r="C1" s="99"/>
      <c r="D1" s="100"/>
      <c r="E1" s="19"/>
      <c r="F1" s="20"/>
    </row>
    <row r="2" spans="1:9">
      <c r="B2" s="101"/>
      <c r="C2" s="1"/>
      <c r="D2" s="102"/>
      <c r="E2" s="1"/>
    </row>
    <row r="3" spans="1:9">
      <c r="B3" s="101" t="s">
        <v>68</v>
      </c>
      <c r="C3" s="1"/>
      <c r="D3" s="102"/>
      <c r="E3" s="1"/>
    </row>
    <row r="4" spans="1:9">
      <c r="B4" s="103" t="s">
        <v>69</v>
      </c>
      <c r="C4" s="104"/>
      <c r="D4" s="105"/>
    </row>
    <row r="5" spans="1:9">
      <c r="B5" s="10"/>
    </row>
    <row r="7" spans="1:9" ht="20.100000000000001" customHeight="1">
      <c r="B7" s="55" t="s">
        <v>40</v>
      </c>
      <c r="C7" s="56"/>
      <c r="D7" s="56"/>
      <c r="E7" s="56"/>
      <c r="F7" s="56"/>
      <c r="I7" s="151"/>
    </row>
    <row r="8" spans="1:9" ht="20.100000000000001" customHeight="1">
      <c r="B8" s="55" t="s">
        <v>41</v>
      </c>
      <c r="C8" s="56"/>
      <c r="D8" s="57">
        <v>1.4983040000000001</v>
      </c>
      <c r="E8" s="98" t="s">
        <v>42</v>
      </c>
      <c r="F8" s="56"/>
    </row>
    <row r="9" spans="1:9" ht="20.100000000000001" customHeight="1">
      <c r="B9" s="56" t="s">
        <v>70</v>
      </c>
      <c r="C9" s="56"/>
      <c r="D9" s="58" t="s">
        <v>44</v>
      </c>
      <c r="E9" s="56"/>
      <c r="F9" s="56"/>
    </row>
    <row r="10" spans="1:9">
      <c r="D10" s="1"/>
    </row>
    <row r="11" spans="1:9" ht="15" customHeight="1">
      <c r="B11" s="106"/>
      <c r="C11" s="107" t="s">
        <v>45</v>
      </c>
      <c r="D11" s="60" t="s">
        <v>46</v>
      </c>
      <c r="E11" s="108" t="s">
        <v>47</v>
      </c>
      <c r="F11" s="109" t="s">
        <v>71</v>
      </c>
    </row>
    <row r="12" spans="1:9" ht="15" customHeight="1">
      <c r="B12" s="70"/>
      <c r="C12" s="11" t="s">
        <v>49</v>
      </c>
      <c r="D12" s="14" t="s">
        <v>50</v>
      </c>
      <c r="E12" s="52" t="s">
        <v>51</v>
      </c>
      <c r="F12" s="110" t="s">
        <v>52</v>
      </c>
    </row>
    <row r="13" spans="1:9" ht="15" customHeight="1">
      <c r="B13" s="70" t="s">
        <v>53</v>
      </c>
      <c r="C13" s="11" t="s">
        <v>54</v>
      </c>
      <c r="D13" s="14" t="s">
        <v>55</v>
      </c>
      <c r="E13" s="18">
        <v>0.18</v>
      </c>
      <c r="F13" s="110" t="s">
        <v>56</v>
      </c>
    </row>
    <row r="14" spans="1:9" ht="15" customHeight="1">
      <c r="B14" s="66"/>
      <c r="C14" s="16"/>
      <c r="D14" s="16"/>
      <c r="E14" s="53"/>
      <c r="F14" s="67"/>
    </row>
    <row r="15" spans="1:9" ht="20.100000000000001" customHeight="1">
      <c r="B15" s="68" t="s">
        <v>12</v>
      </c>
      <c r="C15" s="3">
        <v>289418</v>
      </c>
      <c r="D15" s="51">
        <f>SUM(C15*D8)</f>
        <v>433636.14707200002</v>
      </c>
      <c r="E15" s="3">
        <f>SUM(D15*E13)</f>
        <v>78054.506472959998</v>
      </c>
      <c r="F15" s="69">
        <f>D15+E15</f>
        <v>511690.65354496002</v>
      </c>
    </row>
    <row r="16" spans="1:9" ht="20.100000000000001" customHeight="1">
      <c r="B16" s="70"/>
      <c r="C16" s="8"/>
      <c r="D16" s="3">
        <f>SUM(D15/12)</f>
        <v>36136.345589333338</v>
      </c>
      <c r="E16" s="3">
        <f>SUM(E15/12)</f>
        <v>6504.5422060800001</v>
      </c>
      <c r="F16" s="69">
        <f>SUM(F15/12)</f>
        <v>42640.887795413335</v>
      </c>
    </row>
    <row r="17" spans="2:6" ht="20.100000000000001" customHeight="1">
      <c r="B17" s="68" t="s">
        <v>18</v>
      </c>
      <c r="C17" s="3">
        <v>289418</v>
      </c>
      <c r="D17" s="3">
        <f>SUM(C17*D8)</f>
        <v>433636.14707200002</v>
      </c>
      <c r="E17" s="3">
        <f>SUM(D17*E13)</f>
        <v>78054.506472959998</v>
      </c>
      <c r="F17" s="69">
        <f>D17+E17</f>
        <v>511690.65354496002</v>
      </c>
    </row>
    <row r="18" spans="2:6" ht="20.100000000000001" customHeight="1">
      <c r="B18" s="70"/>
      <c r="C18" s="8"/>
      <c r="D18" s="3">
        <f>SUM(D17/12)</f>
        <v>36136.345589333338</v>
      </c>
      <c r="E18" s="3">
        <f>SUM(E17/12)</f>
        <v>6504.5422060800001</v>
      </c>
      <c r="F18" s="69">
        <f t="shared" ref="F18:F24" si="0">SUM(F17/12)</f>
        <v>42640.887795413335</v>
      </c>
    </row>
    <row r="19" spans="2:6" ht="20.100000000000001" customHeight="1">
      <c r="B19" s="68" t="s">
        <v>16</v>
      </c>
      <c r="C19" s="3">
        <v>289418</v>
      </c>
      <c r="D19" s="3">
        <f>SUM(C19*D8)</f>
        <v>433636.14707200002</v>
      </c>
      <c r="E19" s="3">
        <f>SUM(D19*E13)</f>
        <v>78054.506472959998</v>
      </c>
      <c r="F19" s="69">
        <f>D19+E19</f>
        <v>511690.65354496002</v>
      </c>
    </row>
    <row r="20" spans="2:6" ht="20.100000000000001" customHeight="1">
      <c r="B20" s="70"/>
      <c r="C20" s="8"/>
      <c r="D20" s="3">
        <f>SUM(D19/12)</f>
        <v>36136.345589333338</v>
      </c>
      <c r="E20" s="3">
        <f>SUM(E19/12)</f>
        <v>6504.5422060800001</v>
      </c>
      <c r="F20" s="69">
        <f t="shared" si="0"/>
        <v>42640.887795413335</v>
      </c>
    </row>
    <row r="21" spans="2:6" ht="20.100000000000001" customHeight="1">
      <c r="B21" s="68" t="s">
        <v>9</v>
      </c>
      <c r="C21" s="3">
        <v>289418</v>
      </c>
      <c r="D21" s="3">
        <f>SUM(C21*D8)</f>
        <v>433636.14707200002</v>
      </c>
      <c r="E21" s="3">
        <f>SUM(D21*E13)</f>
        <v>78054.506472959998</v>
      </c>
      <c r="F21" s="69">
        <f>D21+E21</f>
        <v>511690.65354496002</v>
      </c>
    </row>
    <row r="22" spans="2:6" ht="20.100000000000001" customHeight="1">
      <c r="B22" s="70"/>
      <c r="C22" s="8"/>
      <c r="D22" s="3">
        <f>SUM(D21/12)</f>
        <v>36136.345589333338</v>
      </c>
      <c r="E22" s="3">
        <f>SUM(E21/12)</f>
        <v>6504.5422060800001</v>
      </c>
      <c r="F22" s="69">
        <f t="shared" si="0"/>
        <v>42640.887795413335</v>
      </c>
    </row>
    <row r="23" spans="2:6" ht="20.100000000000001" customHeight="1">
      <c r="B23" s="68" t="s">
        <v>58</v>
      </c>
      <c r="C23" s="3">
        <v>289418</v>
      </c>
      <c r="D23" s="3">
        <f>SUM(C23*D8)</f>
        <v>433636.14707200002</v>
      </c>
      <c r="E23" s="3">
        <f>SUM(D23*E13)</f>
        <v>78054.506472959998</v>
      </c>
      <c r="F23" s="69">
        <f>D23+E23</f>
        <v>511690.65354496002</v>
      </c>
    </row>
    <row r="24" spans="2:6" ht="20.100000000000001" customHeight="1">
      <c r="B24" s="72"/>
      <c r="C24" s="73"/>
      <c r="D24" s="111">
        <f>SUM(D23/12)</f>
        <v>36136.345589333338</v>
      </c>
      <c r="E24" s="111">
        <f>SUM(E23/12)</f>
        <v>6504.5422060800001</v>
      </c>
      <c r="F24" s="112">
        <f t="shared" si="0"/>
        <v>42640.887795413335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5"/>
  <sheetViews>
    <sheetView view="pageBreakPreview" zoomScaleNormal="100" zoomScaleSheetLayoutView="100" workbookViewId="0">
      <selection activeCell="I5" sqref="I5"/>
    </sheetView>
  </sheetViews>
  <sheetFormatPr defaultRowHeight="14.45"/>
  <cols>
    <col min="1" max="1" width="8.7109375" customWidth="1"/>
    <col min="2" max="2" width="38.7109375" customWidth="1"/>
    <col min="3" max="6" width="17.7109375" customWidth="1"/>
    <col min="7" max="7" width="12.5703125" customWidth="1"/>
    <col min="8" max="8" width="9.140625" customWidth="1"/>
  </cols>
  <sheetData>
    <row r="1" spans="1:9" ht="15.6">
      <c r="A1" s="20"/>
      <c r="B1" s="78" t="s">
        <v>37</v>
      </c>
      <c r="C1" s="99"/>
      <c r="D1" s="100"/>
      <c r="E1" s="19"/>
      <c r="F1" s="20"/>
    </row>
    <row r="2" spans="1:9">
      <c r="B2" s="101"/>
      <c r="C2" s="1"/>
      <c r="D2" s="102"/>
      <c r="E2" s="1"/>
    </row>
    <row r="3" spans="1:9">
      <c r="B3" s="101" t="s">
        <v>72</v>
      </c>
      <c r="C3" s="1"/>
      <c r="D3" s="102"/>
      <c r="E3" s="1"/>
    </row>
    <row r="4" spans="1:9">
      <c r="B4" s="103" t="s">
        <v>73</v>
      </c>
      <c r="C4" s="104"/>
      <c r="D4" s="105"/>
    </row>
    <row r="5" spans="1:9" ht="15">
      <c r="I5" s="151"/>
    </row>
    <row r="6" spans="1:9" ht="20.100000000000001" customHeight="1">
      <c r="B6" s="55" t="s">
        <v>40</v>
      </c>
      <c r="C6" s="56"/>
      <c r="D6" s="56"/>
      <c r="E6" s="56"/>
      <c r="F6" s="56"/>
    </row>
    <row r="7" spans="1:9" ht="20.100000000000001" customHeight="1">
      <c r="B7" s="55" t="s">
        <v>41</v>
      </c>
      <c r="C7" s="56"/>
      <c r="D7" s="57">
        <v>1.4983040000000001</v>
      </c>
      <c r="E7" s="56" t="s">
        <v>42</v>
      </c>
      <c r="F7" s="56"/>
    </row>
    <row r="8" spans="1:9" ht="20.100000000000001" customHeight="1">
      <c r="B8" s="56" t="s">
        <v>74</v>
      </c>
      <c r="C8" s="56"/>
      <c r="D8" s="58" t="s">
        <v>44</v>
      </c>
      <c r="E8" s="56"/>
      <c r="F8" s="56"/>
    </row>
    <row r="9" spans="1:9">
      <c r="B9" s="56"/>
      <c r="C9" s="56"/>
      <c r="D9" s="58"/>
      <c r="E9" s="56"/>
      <c r="F9" s="56"/>
    </row>
    <row r="10" spans="1:9">
      <c r="B10" s="106"/>
      <c r="C10" s="107" t="s">
        <v>45</v>
      </c>
      <c r="D10" s="60" t="s">
        <v>46</v>
      </c>
      <c r="E10" s="108" t="s">
        <v>47</v>
      </c>
      <c r="F10" s="109" t="s">
        <v>71</v>
      </c>
    </row>
    <row r="11" spans="1:9">
      <c r="B11" s="70"/>
      <c r="C11" s="11" t="s">
        <v>49</v>
      </c>
      <c r="D11" s="14" t="s">
        <v>50</v>
      </c>
      <c r="E11" s="50" t="s">
        <v>51</v>
      </c>
      <c r="F11" s="110" t="s">
        <v>75</v>
      </c>
    </row>
    <row r="12" spans="1:9">
      <c r="B12" s="70" t="s">
        <v>53</v>
      </c>
      <c r="C12" s="54">
        <v>43525</v>
      </c>
      <c r="D12" s="14" t="s">
        <v>55</v>
      </c>
      <c r="E12" s="18">
        <v>0.18</v>
      </c>
      <c r="F12" s="110" t="s">
        <v>66</v>
      </c>
    </row>
    <row r="13" spans="1:9">
      <c r="B13" s="66"/>
      <c r="C13" s="16"/>
      <c r="D13" s="16"/>
      <c r="E13" s="16"/>
      <c r="F13" s="67"/>
    </row>
    <row r="14" spans="1:9" ht="20.100000000000001" customHeight="1">
      <c r="B14" s="68" t="s">
        <v>12</v>
      </c>
      <c r="C14" s="2">
        <v>255772</v>
      </c>
      <c r="D14" s="3">
        <f>SUM(C14*D7)</f>
        <v>383224.21068800002</v>
      </c>
      <c r="E14" s="3">
        <f>SUM(D14*E12)</f>
        <v>68980.357923839998</v>
      </c>
      <c r="F14" s="69">
        <f>D14+E14</f>
        <v>452204.56861184002</v>
      </c>
    </row>
    <row r="15" spans="1:9" ht="20.100000000000001" customHeight="1">
      <c r="B15" s="68" t="s">
        <v>57</v>
      </c>
      <c r="C15" s="2">
        <v>2742</v>
      </c>
      <c r="D15" s="3">
        <f>$D$7*C15</f>
        <v>4108.3495680000005</v>
      </c>
      <c r="E15" s="3">
        <f>SUM(D15*$E$12)</f>
        <v>739.50292224000009</v>
      </c>
      <c r="F15" s="69">
        <f t="shared" ref="F15:F28" si="0">D15+E15</f>
        <v>4847.8524902400004</v>
      </c>
    </row>
    <row r="16" spans="1:9" ht="20.100000000000001" customHeight="1">
      <c r="B16" s="66"/>
      <c r="C16" s="51"/>
      <c r="D16" s="3">
        <f>SUM(D14/12)+(D15/12)</f>
        <v>32277.71335466667</v>
      </c>
      <c r="E16" s="3">
        <f>SUM(E14/12)+(E15/12)</f>
        <v>5809.9884038400005</v>
      </c>
      <c r="F16" s="69">
        <f t="shared" si="0"/>
        <v>38087.701758506671</v>
      </c>
    </row>
    <row r="17" spans="2:10" ht="20.100000000000001" customHeight="1">
      <c r="B17" s="68" t="s">
        <v>18</v>
      </c>
      <c r="C17" s="2">
        <v>257444</v>
      </c>
      <c r="D17" s="3">
        <f>SUM(C17*D7)</f>
        <v>385729.37497599999</v>
      </c>
      <c r="E17" s="3">
        <f>SUM(D17*E12)</f>
        <v>69431.287495679993</v>
      </c>
      <c r="F17" s="69">
        <f t="shared" si="0"/>
        <v>455160.66247167997</v>
      </c>
    </row>
    <row r="18" spans="2:10" ht="20.100000000000001" customHeight="1">
      <c r="B18" s="68" t="s">
        <v>57</v>
      </c>
      <c r="C18" s="2">
        <v>2742</v>
      </c>
      <c r="D18" s="3">
        <f>$D$7*C18</f>
        <v>4108.3495680000005</v>
      </c>
      <c r="E18" s="3">
        <f>SUM(D18*$E$12)</f>
        <v>739.50292224000009</v>
      </c>
      <c r="F18" s="69">
        <f t="shared" si="0"/>
        <v>4847.8524902400004</v>
      </c>
    </row>
    <row r="19" spans="2:10" ht="20.100000000000001" customHeight="1">
      <c r="B19" s="66"/>
      <c r="C19" s="51"/>
      <c r="D19" s="3">
        <f>SUM(D17/12)+(D18/12)</f>
        <v>32486.477045333333</v>
      </c>
      <c r="E19" s="3">
        <f>SUM(E17/12)+(E18/12)</f>
        <v>5847.5658681599998</v>
      </c>
      <c r="F19" s="69">
        <f t="shared" si="0"/>
        <v>38334.042913493337</v>
      </c>
    </row>
    <row r="20" spans="2:10" ht="20.100000000000001" customHeight="1">
      <c r="B20" s="68" t="s">
        <v>16</v>
      </c>
      <c r="C20" s="2">
        <v>258601</v>
      </c>
      <c r="D20" s="3">
        <f>SUM(C20*D7)</f>
        <v>387462.91270400002</v>
      </c>
      <c r="E20" s="3">
        <f>SUM(D20*E12)</f>
        <v>69743.324286720002</v>
      </c>
      <c r="F20" s="69">
        <f t="shared" si="0"/>
        <v>457206.23699072003</v>
      </c>
    </row>
    <row r="21" spans="2:10" ht="20.100000000000001" customHeight="1">
      <c r="B21" s="68" t="s">
        <v>57</v>
      </c>
      <c r="C21" s="2">
        <v>2742</v>
      </c>
      <c r="D21" s="3">
        <f>$D$7*C21</f>
        <v>4108.3495680000005</v>
      </c>
      <c r="E21" s="3">
        <f>SUM(D21*$E$12)</f>
        <v>739.50292224000009</v>
      </c>
      <c r="F21" s="69">
        <f t="shared" si="0"/>
        <v>4847.8524902400004</v>
      </c>
      <c r="H21" s="8"/>
      <c r="I21" s="8"/>
      <c r="J21" s="8"/>
    </row>
    <row r="22" spans="2:10" ht="20.100000000000001" customHeight="1">
      <c r="B22" s="66"/>
      <c r="C22" s="51"/>
      <c r="D22" s="3">
        <f>SUM(D20/12)+(D21/12)</f>
        <v>32630.938522666671</v>
      </c>
      <c r="E22" s="3">
        <f>SUM(E20/12)+(E21/12)</f>
        <v>5873.5689340800009</v>
      </c>
      <c r="F22" s="69">
        <f t="shared" si="0"/>
        <v>38504.507456746673</v>
      </c>
    </row>
    <row r="23" spans="2:10" ht="20.100000000000001" customHeight="1">
      <c r="B23" s="68" t="s">
        <v>9</v>
      </c>
      <c r="C23" s="2">
        <v>260272</v>
      </c>
      <c r="D23" s="3">
        <f>SUM(C23*D7)</f>
        <v>389966.57868800004</v>
      </c>
      <c r="E23" s="3">
        <f>SUM(D23*E12)</f>
        <v>70193.98416384001</v>
      </c>
      <c r="F23" s="69">
        <f t="shared" si="0"/>
        <v>460160.56285184005</v>
      </c>
    </row>
    <row r="24" spans="2:10" ht="20.100000000000001" customHeight="1">
      <c r="B24" s="68" t="s">
        <v>57</v>
      </c>
      <c r="C24" s="2">
        <v>2742</v>
      </c>
      <c r="D24" s="3">
        <f>$D$7*C24</f>
        <v>4108.3495680000005</v>
      </c>
      <c r="E24" s="3">
        <f>SUM(D24*$E$12)</f>
        <v>739.50292224000009</v>
      </c>
      <c r="F24" s="69">
        <f t="shared" si="0"/>
        <v>4847.8524902400004</v>
      </c>
    </row>
    <row r="25" spans="2:10" ht="20.100000000000001" customHeight="1">
      <c r="B25" s="66"/>
      <c r="C25" s="51"/>
      <c r="D25" s="3">
        <f>SUM(D23/12)+(D24/12)</f>
        <v>32839.577354666668</v>
      </c>
      <c r="E25" s="3">
        <f>SUM(E23/12)+(E24/12)</f>
        <v>5911.1239238400012</v>
      </c>
      <c r="F25" s="69">
        <f t="shared" si="0"/>
        <v>38750.701278506669</v>
      </c>
    </row>
    <row r="26" spans="2:10" ht="20.100000000000001" customHeight="1">
      <c r="B26" s="68" t="s">
        <v>58</v>
      </c>
      <c r="C26" s="2">
        <v>261430</v>
      </c>
      <c r="D26" s="3">
        <f>SUM(C26*D7)</f>
        <v>391701.61472000001</v>
      </c>
      <c r="E26" s="9">
        <f>SUM(D26*E12)</f>
        <v>70506.290649600007</v>
      </c>
      <c r="F26" s="71">
        <f t="shared" si="0"/>
        <v>462207.90536960005</v>
      </c>
    </row>
    <row r="27" spans="2:10" ht="20.100000000000001" customHeight="1">
      <c r="B27" s="68" t="s">
        <v>57</v>
      </c>
      <c r="C27" s="2">
        <v>2742</v>
      </c>
      <c r="D27" s="3">
        <f>$D$7*C27</f>
        <v>4108.3495680000005</v>
      </c>
      <c r="E27" s="3">
        <f>SUM(D27*$E$12)</f>
        <v>739.50292224000009</v>
      </c>
      <c r="F27" s="69">
        <f t="shared" si="0"/>
        <v>4847.8524902400004</v>
      </c>
    </row>
    <row r="28" spans="2:10" ht="20.100000000000001" customHeight="1">
      <c r="B28" s="113"/>
      <c r="C28" s="114"/>
      <c r="D28" s="74">
        <f>SUM(D26/12)+(D27/12)</f>
        <v>32984.163690666668</v>
      </c>
      <c r="E28" s="74">
        <f>SUM(E26/12)+(E27/12)</f>
        <v>5937.1494643200012</v>
      </c>
      <c r="F28" s="75">
        <f t="shared" si="0"/>
        <v>38921.313154986667</v>
      </c>
    </row>
    <row r="35" spans="7:7">
      <c r="G35" t="s">
        <v>59</v>
      </c>
    </row>
  </sheetData>
  <pageMargins left="0.25" right="0.25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35"/>
  <sheetViews>
    <sheetView view="pageBreakPreview" zoomScaleNormal="100" zoomScaleSheetLayoutView="100" workbookViewId="0">
      <selection activeCell="I5" sqref="I5"/>
    </sheetView>
  </sheetViews>
  <sheetFormatPr defaultRowHeight="14.45"/>
  <cols>
    <col min="1" max="1" width="8.7109375" customWidth="1"/>
    <col min="2" max="2" width="38.7109375" customWidth="1"/>
    <col min="3" max="6" width="17.7109375" customWidth="1"/>
  </cols>
  <sheetData>
    <row r="1" spans="2:9" s="20" customFormat="1" ht="15.6">
      <c r="B1" s="78" t="s">
        <v>37</v>
      </c>
      <c r="C1" s="99"/>
      <c r="D1" s="99"/>
      <c r="E1" s="100"/>
    </row>
    <row r="2" spans="2:9">
      <c r="B2" s="101"/>
      <c r="C2" s="1"/>
      <c r="D2" s="1"/>
      <c r="E2" s="102"/>
    </row>
    <row r="3" spans="2:9">
      <c r="B3" s="101" t="s">
        <v>76</v>
      </c>
      <c r="C3" s="1"/>
      <c r="D3" s="1"/>
      <c r="E3" s="102"/>
    </row>
    <row r="4" spans="2:9">
      <c r="B4" s="103" t="s">
        <v>77</v>
      </c>
      <c r="C4" s="104"/>
      <c r="D4" s="104"/>
      <c r="E4" s="105"/>
    </row>
    <row r="5" spans="2:9" ht="15">
      <c r="I5" s="151"/>
    </row>
    <row r="7" spans="2:9">
      <c r="B7" s="55" t="s">
        <v>40</v>
      </c>
      <c r="C7" s="56"/>
      <c r="D7" s="56"/>
      <c r="E7" s="56"/>
      <c r="F7" s="56"/>
    </row>
    <row r="8" spans="2:9" ht="20.100000000000001" customHeight="1">
      <c r="B8" s="56" t="s">
        <v>41</v>
      </c>
      <c r="C8" s="56"/>
      <c r="D8" s="57">
        <v>1.4983040000000001</v>
      </c>
      <c r="E8" s="56" t="s">
        <v>42</v>
      </c>
      <c r="F8" s="56"/>
    </row>
    <row r="9" spans="2:9" ht="20.100000000000001" customHeight="1">
      <c r="B9" s="56" t="s">
        <v>43</v>
      </c>
      <c r="C9" s="56"/>
      <c r="D9" s="58" t="s">
        <v>44</v>
      </c>
      <c r="E9" s="56"/>
      <c r="F9" s="56"/>
    </row>
    <row r="11" spans="2:9">
      <c r="B11" s="59"/>
      <c r="C11" s="60" t="s">
        <v>45</v>
      </c>
      <c r="D11" s="60" t="s">
        <v>46</v>
      </c>
      <c r="E11" s="60" t="s">
        <v>78</v>
      </c>
      <c r="F11" s="61" t="s">
        <v>48</v>
      </c>
    </row>
    <row r="12" spans="2:9">
      <c r="B12" s="62"/>
      <c r="C12" s="14" t="s">
        <v>49</v>
      </c>
      <c r="D12" s="14" t="s">
        <v>50</v>
      </c>
      <c r="E12" s="14" t="s">
        <v>79</v>
      </c>
      <c r="F12" s="63" t="s">
        <v>80</v>
      </c>
    </row>
    <row r="13" spans="2:9">
      <c r="B13" s="64" t="s">
        <v>53</v>
      </c>
      <c r="C13" s="15" t="s">
        <v>54</v>
      </c>
      <c r="D13" s="15" t="s">
        <v>55</v>
      </c>
      <c r="E13" s="18">
        <v>0.17699999999999999</v>
      </c>
      <c r="F13" s="65" t="s">
        <v>66</v>
      </c>
    </row>
    <row r="14" spans="2:9" ht="15" customHeight="1">
      <c r="B14" s="66"/>
      <c r="C14" s="16"/>
      <c r="D14" s="16"/>
      <c r="E14" s="17"/>
      <c r="F14" s="67"/>
    </row>
    <row r="15" spans="2:9" ht="20.100000000000001" customHeight="1">
      <c r="B15" s="64" t="s">
        <v>12</v>
      </c>
      <c r="C15" s="13">
        <v>243077</v>
      </c>
      <c r="D15" s="13">
        <f>SUM(C15*D8)</f>
        <v>364203.241408</v>
      </c>
      <c r="E15" s="13">
        <f>SUM(D15*E13)</f>
        <v>64463.973729215999</v>
      </c>
      <c r="F15" s="115">
        <f>D15+E15</f>
        <v>428667.21513721603</v>
      </c>
    </row>
    <row r="16" spans="2:9" ht="20.100000000000001" customHeight="1">
      <c r="B16" s="68" t="s">
        <v>57</v>
      </c>
      <c r="C16" s="3">
        <v>300</v>
      </c>
      <c r="D16" s="3">
        <f>C16*$D$8</f>
        <v>449.49120000000005</v>
      </c>
      <c r="E16" s="3">
        <f>D16*$E$13</f>
        <v>79.559942400000011</v>
      </c>
      <c r="F16" s="69">
        <f>D16+E16</f>
        <v>529.05114240000012</v>
      </c>
    </row>
    <row r="17" spans="2:6" ht="20.100000000000001" customHeight="1">
      <c r="B17" s="70"/>
      <c r="C17" s="8"/>
      <c r="D17" s="13">
        <f>D15/12+D16/12</f>
        <v>30387.727717333335</v>
      </c>
      <c r="E17" s="13">
        <f t="shared" ref="E17:F17" si="0">E15/12+E16/12</f>
        <v>5378.6278059679998</v>
      </c>
      <c r="F17" s="115">
        <f t="shared" si="0"/>
        <v>35766.355523301332</v>
      </c>
    </row>
    <row r="18" spans="2:6" ht="20.100000000000001" customHeight="1">
      <c r="B18" s="68" t="s">
        <v>18</v>
      </c>
      <c r="C18" s="3">
        <v>245287</v>
      </c>
      <c r="D18" s="3">
        <f>SUM(C18*D8)</f>
        <v>367514.49324800004</v>
      </c>
      <c r="E18" s="3">
        <f>SUM(D18*E13)</f>
        <v>65050.065304896001</v>
      </c>
      <c r="F18" s="69">
        <f>D18+E18</f>
        <v>432564.55855289602</v>
      </c>
    </row>
    <row r="19" spans="2:6" ht="20.100000000000001" customHeight="1">
      <c r="B19" s="68" t="s">
        <v>57</v>
      </c>
      <c r="C19" s="3">
        <v>300</v>
      </c>
      <c r="D19" s="3">
        <f>C19*$D$8</f>
        <v>449.49120000000005</v>
      </c>
      <c r="E19" s="3">
        <f>D19*$E$13</f>
        <v>79.559942400000011</v>
      </c>
      <c r="F19" s="69">
        <f>D19+E19</f>
        <v>529.05114240000012</v>
      </c>
    </row>
    <row r="20" spans="2:6" ht="20.100000000000001" customHeight="1">
      <c r="B20" s="70"/>
      <c r="C20" s="8"/>
      <c r="D20" s="3">
        <f>D18/12+D19/12</f>
        <v>30663.665370666673</v>
      </c>
      <c r="E20" s="3">
        <f t="shared" ref="E20:F20" si="1">E18/12+E19/12</f>
        <v>5427.4687706080003</v>
      </c>
      <c r="F20" s="69">
        <f t="shared" si="1"/>
        <v>36091.13414127467</v>
      </c>
    </row>
    <row r="21" spans="2:6" ht="20.100000000000001" customHeight="1">
      <c r="B21" s="68" t="s">
        <v>16</v>
      </c>
      <c r="C21" s="3">
        <v>246816</v>
      </c>
      <c r="D21" s="3">
        <f>SUM(C21*D8)</f>
        <v>369805.40006400004</v>
      </c>
      <c r="E21" s="3">
        <f>SUM(D21*E13)</f>
        <v>65455.555811328006</v>
      </c>
      <c r="F21" s="69">
        <f>D21+E21</f>
        <v>435260.95587532804</v>
      </c>
    </row>
    <row r="22" spans="2:6" ht="20.100000000000001" customHeight="1">
      <c r="B22" s="68" t="s">
        <v>57</v>
      </c>
      <c r="C22" s="3">
        <v>300</v>
      </c>
      <c r="D22" s="3">
        <f>C22*$D$8</f>
        <v>449.49120000000005</v>
      </c>
      <c r="E22" s="3">
        <f>D22*$E$13</f>
        <v>79.559942400000011</v>
      </c>
      <c r="F22" s="69">
        <f>D22+E22</f>
        <v>529.05114240000012</v>
      </c>
    </row>
    <row r="23" spans="2:6" ht="20.100000000000001" customHeight="1">
      <c r="B23" s="70"/>
      <c r="C23" s="8"/>
      <c r="D23" s="3">
        <f>D21/12+D22/12</f>
        <v>30854.574272000005</v>
      </c>
      <c r="E23" s="3">
        <f t="shared" ref="E23:F23" si="2">E21/12+E22/12</f>
        <v>5461.2596461440007</v>
      </c>
      <c r="F23" s="69">
        <f t="shared" si="2"/>
        <v>36315.833918144002</v>
      </c>
    </row>
    <row r="24" spans="2:6" ht="20.100000000000001" customHeight="1">
      <c r="B24" s="68" t="s">
        <v>9</v>
      </c>
      <c r="C24" s="3">
        <v>249027</v>
      </c>
      <c r="D24" s="3">
        <f>SUM(C24*D8)</f>
        <v>373118.15020800004</v>
      </c>
      <c r="E24" s="3">
        <f>SUM(D24*E13)</f>
        <v>66041.912586816004</v>
      </c>
      <c r="F24" s="69">
        <f>D24+E24</f>
        <v>439160.06279481604</v>
      </c>
    </row>
    <row r="25" spans="2:6" ht="20.100000000000001" customHeight="1">
      <c r="B25" s="68" t="s">
        <v>57</v>
      </c>
      <c r="C25" s="3">
        <v>300</v>
      </c>
      <c r="D25" s="3">
        <f>C25*$D$8</f>
        <v>449.49120000000005</v>
      </c>
      <c r="E25" s="3">
        <f>D25*$E$13</f>
        <v>79.559942400000011</v>
      </c>
      <c r="F25" s="69">
        <f>D25+E25</f>
        <v>529.05114240000012</v>
      </c>
    </row>
    <row r="26" spans="2:6" ht="20.100000000000001" customHeight="1">
      <c r="B26" s="70"/>
      <c r="C26" s="8"/>
      <c r="D26" s="3">
        <f>D24/12+D25/12</f>
        <v>31130.636784000006</v>
      </c>
      <c r="E26" s="3">
        <f t="shared" ref="E26:F26" si="3">E24/12+E25/12</f>
        <v>5510.1227107680006</v>
      </c>
      <c r="F26" s="69">
        <f t="shared" si="3"/>
        <v>36640.759494768005</v>
      </c>
    </row>
    <row r="27" spans="2:6" ht="20.100000000000001" customHeight="1">
      <c r="B27" s="68" t="s">
        <v>58</v>
      </c>
      <c r="C27" s="3">
        <v>250557</v>
      </c>
      <c r="D27" s="3">
        <f>SUM(C27*D8)</f>
        <v>375410.55532800005</v>
      </c>
      <c r="E27" s="3">
        <f>SUM(D27*E13)</f>
        <v>66447.668293056005</v>
      </c>
      <c r="F27" s="69">
        <f>D27+E27</f>
        <v>441858.22362105607</v>
      </c>
    </row>
    <row r="28" spans="2:6" ht="20.100000000000001" customHeight="1">
      <c r="B28" s="68" t="s">
        <v>57</v>
      </c>
      <c r="C28" s="3">
        <v>300</v>
      </c>
      <c r="D28" s="3">
        <f>C28*$D$8</f>
        <v>449.49120000000005</v>
      </c>
      <c r="E28" s="3">
        <f>D28*$E$13</f>
        <v>79.559942400000011</v>
      </c>
      <c r="F28" s="69">
        <f>D28+E28</f>
        <v>529.05114240000012</v>
      </c>
    </row>
    <row r="29" spans="2:6">
      <c r="B29" s="72"/>
      <c r="C29" s="104"/>
      <c r="D29" s="111">
        <f>D27/12+D28/12</f>
        <v>31321.670544000004</v>
      </c>
      <c r="E29" s="111">
        <f t="shared" ref="E29:F29" si="4">E27/12+E28/12</f>
        <v>5543.9356862880004</v>
      </c>
      <c r="F29" s="112">
        <f t="shared" si="4"/>
        <v>36865.606230288002</v>
      </c>
    </row>
    <row r="34" spans="4:7">
      <c r="G34" s="1"/>
    </row>
    <row r="35" spans="4:7">
      <c r="D35" s="1"/>
      <c r="E35" s="1"/>
      <c r="F35" s="1"/>
    </row>
  </sheetData>
  <pageMargins left="0.25" right="0.25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3A6B-FEEC-4C7B-AA3D-4A6BC677560D}">
  <sheetPr>
    <pageSetUpPr fitToPage="1"/>
  </sheetPr>
  <dimension ref="B1:I24"/>
  <sheetViews>
    <sheetView tabSelected="1" view="pageBreakPreview" zoomScaleNormal="100" zoomScaleSheetLayoutView="100" workbookViewId="0">
      <selection activeCell="I5" sqref="I5"/>
    </sheetView>
  </sheetViews>
  <sheetFormatPr defaultRowHeight="14.45"/>
  <cols>
    <col min="1" max="1" width="8.7109375" customWidth="1"/>
    <col min="2" max="2" width="38.7109375" customWidth="1"/>
    <col min="3" max="6" width="17.7109375" customWidth="1"/>
  </cols>
  <sheetData>
    <row r="1" spans="2:9" ht="15.6">
      <c r="B1" s="78" t="s">
        <v>37</v>
      </c>
      <c r="C1" s="1"/>
      <c r="D1" s="1"/>
      <c r="E1" s="1"/>
    </row>
    <row r="2" spans="2:9">
      <c r="B2" s="116"/>
    </row>
    <row r="3" spans="2:9">
      <c r="B3" s="117" t="s">
        <v>81</v>
      </c>
    </row>
    <row r="4" spans="2:9">
      <c r="B4" s="118" t="s">
        <v>82</v>
      </c>
    </row>
    <row r="5" spans="2:9" ht="15">
      <c r="B5" s="1"/>
      <c r="I5" s="151"/>
    </row>
    <row r="7" spans="2:9">
      <c r="B7" s="55" t="s">
        <v>40</v>
      </c>
      <c r="C7" s="56"/>
      <c r="D7" s="56"/>
      <c r="E7" s="56"/>
      <c r="F7" s="56"/>
    </row>
    <row r="8" spans="2:9" ht="20.100000000000001" customHeight="1">
      <c r="B8" s="56" t="s">
        <v>41</v>
      </c>
      <c r="C8" s="56"/>
      <c r="D8" s="57">
        <v>1.4983040000000001</v>
      </c>
      <c r="E8" s="56" t="s">
        <v>42</v>
      </c>
      <c r="F8" s="56"/>
    </row>
    <row r="9" spans="2:9" ht="20.100000000000001" customHeight="1">
      <c r="B9" s="56" t="s">
        <v>43</v>
      </c>
      <c r="C9" s="56"/>
      <c r="D9" s="58" t="s">
        <v>44</v>
      </c>
      <c r="E9" s="56"/>
      <c r="F9" s="56"/>
    </row>
    <row r="11" spans="2:9">
      <c r="B11" s="59"/>
      <c r="C11" s="60" t="s">
        <v>45</v>
      </c>
      <c r="D11" s="60" t="s">
        <v>46</v>
      </c>
      <c r="E11" s="60" t="s">
        <v>47</v>
      </c>
      <c r="F11" s="61" t="s">
        <v>71</v>
      </c>
    </row>
    <row r="12" spans="2:9">
      <c r="B12" s="62"/>
      <c r="C12" s="14" t="s">
        <v>49</v>
      </c>
      <c r="D12" s="14" t="s">
        <v>50</v>
      </c>
      <c r="E12" s="14" t="s">
        <v>79</v>
      </c>
      <c r="F12" s="63" t="s">
        <v>80</v>
      </c>
    </row>
    <row r="13" spans="2:9">
      <c r="B13" s="64" t="s">
        <v>53</v>
      </c>
      <c r="C13" s="15" t="s">
        <v>54</v>
      </c>
      <c r="D13" s="15" t="s">
        <v>55</v>
      </c>
      <c r="E13" s="18">
        <v>0.17699999999999999</v>
      </c>
      <c r="F13" s="65" t="s">
        <v>66</v>
      </c>
    </row>
    <row r="14" spans="2:9">
      <c r="B14" s="70"/>
      <c r="F14" s="110"/>
    </row>
    <row r="15" spans="2:9" ht="20.100000000000001" customHeight="1">
      <c r="B15" s="68" t="s">
        <v>12</v>
      </c>
      <c r="C15" s="3">
        <v>223691</v>
      </c>
      <c r="D15" s="3">
        <f>SUM(C15*D8)</f>
        <v>335157.12006400002</v>
      </c>
      <c r="E15" s="3">
        <f>SUM(D15*E13)</f>
        <v>59322.810251328003</v>
      </c>
      <c r="F15" s="69">
        <f>D15+E15</f>
        <v>394479.93031532801</v>
      </c>
    </row>
    <row r="16" spans="2:9" ht="20.100000000000001" customHeight="1">
      <c r="B16" s="70"/>
      <c r="C16" s="12"/>
      <c r="D16" s="3">
        <f>SUM(D15/12)</f>
        <v>27929.760005333334</v>
      </c>
      <c r="E16" s="3">
        <f>SUM(E15/12)</f>
        <v>4943.5675209440005</v>
      </c>
      <c r="F16" s="69">
        <f>SUM(F15/12)</f>
        <v>32873.327526277331</v>
      </c>
    </row>
    <row r="17" spans="2:6" ht="20.100000000000001" customHeight="1">
      <c r="B17" s="68" t="s">
        <v>18</v>
      </c>
      <c r="C17" s="3">
        <v>226608</v>
      </c>
      <c r="D17" s="3">
        <f>SUM((C17*D8))</f>
        <v>339527.67283200001</v>
      </c>
      <c r="E17" s="3">
        <f>SUM(D17*E13)</f>
        <v>60096.398091263996</v>
      </c>
      <c r="F17" s="69">
        <f>D17+E17</f>
        <v>399624.07092326402</v>
      </c>
    </row>
    <row r="18" spans="2:6" ht="20.100000000000001" customHeight="1">
      <c r="B18" s="70"/>
      <c r="C18" s="12"/>
      <c r="D18" s="3">
        <f>SUM(D17/12)</f>
        <v>28293.972736</v>
      </c>
      <c r="E18" s="3">
        <f>SUM(E17/12)</f>
        <v>5008.033174272</v>
      </c>
      <c r="F18" s="69">
        <f t="shared" ref="F18:F24" si="0">SUM(F17/12)</f>
        <v>33302.005910272004</v>
      </c>
    </row>
    <row r="19" spans="2:6" ht="20.100000000000001" customHeight="1">
      <c r="B19" s="68" t="s">
        <v>16</v>
      </c>
      <c r="C19" s="3">
        <v>228626</v>
      </c>
      <c r="D19" s="3">
        <f>SUM(C19*D8)</f>
        <v>342551.25030400004</v>
      </c>
      <c r="E19" s="3">
        <f>SUM(D19*E13)</f>
        <v>60631.571303808007</v>
      </c>
      <c r="F19" s="69">
        <f>D19+E19</f>
        <v>403182.82160780806</v>
      </c>
    </row>
    <row r="20" spans="2:6" ht="20.100000000000001" customHeight="1">
      <c r="B20" s="70"/>
      <c r="C20" s="12"/>
      <c r="D20" s="3">
        <f>SUM(D19/12)</f>
        <v>28545.937525333338</v>
      </c>
      <c r="E20" s="3">
        <f>SUM(E19/12)</f>
        <v>5052.6309419840009</v>
      </c>
      <c r="F20" s="69">
        <f t="shared" si="0"/>
        <v>33598.568467317338</v>
      </c>
    </row>
    <row r="21" spans="2:6" ht="20.100000000000001" customHeight="1">
      <c r="B21" s="68" t="s">
        <v>9</v>
      </c>
      <c r="C21" s="3">
        <v>231543</v>
      </c>
      <c r="D21" s="3">
        <f>SUM(C21*D8)</f>
        <v>346921.80307200004</v>
      </c>
      <c r="E21" s="3">
        <f>SUM(D21*E13)</f>
        <v>61405.159143744</v>
      </c>
      <c r="F21" s="69">
        <f>D21+E21</f>
        <v>408326.96221574402</v>
      </c>
    </row>
    <row r="22" spans="2:6" ht="20.100000000000001" customHeight="1">
      <c r="B22" s="70"/>
      <c r="C22" s="12"/>
      <c r="D22" s="3">
        <f>SUM(D21/12)</f>
        <v>28910.150256000004</v>
      </c>
      <c r="E22" s="3">
        <f>SUM(E21/12)</f>
        <v>5117.0965953120003</v>
      </c>
      <c r="F22" s="69">
        <f t="shared" si="0"/>
        <v>34027.246851312004</v>
      </c>
    </row>
    <row r="23" spans="2:6" ht="20.100000000000001" customHeight="1">
      <c r="B23" s="68" t="s">
        <v>58</v>
      </c>
      <c r="C23" s="3">
        <v>233562</v>
      </c>
      <c r="D23" s="3">
        <f>SUM(C23*D8)</f>
        <v>349946.87884800002</v>
      </c>
      <c r="E23" s="3">
        <f>SUM(D23*E13)</f>
        <v>61940.597556096</v>
      </c>
      <c r="F23" s="69">
        <f>D23+E23</f>
        <v>411887.476404096</v>
      </c>
    </row>
    <row r="24" spans="2:6" ht="20.100000000000001" customHeight="1">
      <c r="B24" s="72"/>
      <c r="C24" s="119"/>
      <c r="D24" s="74">
        <f>SUM(D23/12)</f>
        <v>29162.239904000002</v>
      </c>
      <c r="E24" s="74">
        <f>SUM(E23/12)</f>
        <v>5161.7164630079997</v>
      </c>
      <c r="F24" s="75">
        <f t="shared" si="0"/>
        <v>34323.956367008002</v>
      </c>
    </row>
  </sheetData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5b5bd5-35ba-4adf-9abc-9e51bfe88d86" xsi:nil="true"/>
    <lcf76f155ced4ddcb4097134ff3c332f xmlns="1e4d2dba-2c6d-42c4-97f7-d35ba17342ba">
      <Terms xmlns="http://schemas.microsoft.com/office/infopath/2007/PartnerControls"/>
    </lcf76f155ced4ddcb4097134ff3c332f>
    <SharedWithUsers xmlns="e65b5bd5-35ba-4adf-9abc-9e51bfe88d86">
      <UserInfo>
        <DisplayName>Mette Axen</DisplayName>
        <AccountId>84</AccountId>
        <AccountType/>
      </UserInfo>
      <UserInfo>
        <DisplayName>Medlemmer af Forhandling og Rådgivning</DisplayName>
        <AccountId>7</AccountId>
        <AccountType/>
      </UserInfo>
      <UserInfo>
        <DisplayName>Tina Lydeking-Andersen</DisplayName>
        <AccountId>48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42AD22ECC62745A39DC4E79F56CA2E" ma:contentTypeVersion="13" ma:contentTypeDescription="Opret et nyt dokument." ma:contentTypeScope="" ma:versionID="90eb8e96e5e56be3be86b0d501b05e93">
  <xsd:schema xmlns:xsd="http://www.w3.org/2001/XMLSchema" xmlns:xs="http://www.w3.org/2001/XMLSchema" xmlns:p="http://schemas.microsoft.com/office/2006/metadata/properties" xmlns:ns2="1e4d2dba-2c6d-42c4-97f7-d35ba17342ba" xmlns:ns3="e65b5bd5-35ba-4adf-9abc-9e51bfe88d86" targetNamespace="http://schemas.microsoft.com/office/2006/metadata/properties" ma:root="true" ma:fieldsID="3a1129a8a69f4cdccc1fdedd146fd4b8" ns2:_="" ns3:_="">
    <xsd:import namespace="1e4d2dba-2c6d-42c4-97f7-d35ba17342ba"/>
    <xsd:import namespace="e65b5bd5-35ba-4adf-9abc-9e51bfe88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d2dba-2c6d-42c4-97f7-d35ba1734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c43bbd4d-2557-41ab-acef-c01d77c409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b5bd5-35ba-4adf-9abc-9e51bfe88d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cfcdfa4-0e33-435d-8359-5e04ef0ef9f1}" ma:internalName="TaxCatchAll" ma:showField="CatchAllData" ma:web="e65b5bd5-35ba-4adf-9abc-9e51bfe88d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FD4AC0-F1E3-467B-B66E-BEBBAE76BE13}"/>
</file>

<file path=customXml/itemProps2.xml><?xml version="1.0" encoding="utf-8"?>
<ds:datastoreItem xmlns:ds="http://schemas.openxmlformats.org/officeDocument/2006/customXml" ds:itemID="{5D80C3E4-A80A-4196-9ED9-D70615D1ABE9}"/>
</file>

<file path=customXml/itemProps3.xml><?xml version="1.0" encoding="utf-8"?>
<ds:datastoreItem xmlns:ds="http://schemas.openxmlformats.org/officeDocument/2006/customXml" ds:itemID="{4803D854-8510-4075-8BD0-10EC4DCFF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Dyrlægeforeningen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Lydeking-Andersen</dc:creator>
  <cp:keywords/>
  <dc:description/>
  <cp:lastModifiedBy/>
  <cp:revision/>
  <dcterms:created xsi:type="dcterms:W3CDTF">2012-01-30T12:13:28Z</dcterms:created>
  <dcterms:modified xsi:type="dcterms:W3CDTF">2023-04-11T08:21:43Z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0x010100F242AD22ECC62745A39DC4E79F56CA2E</vt:lpwstr>
  </property>
  <property fmtid="{D5CDD505-2E9C-101B-9397-08002B2CF9AE}" pid="3" name="EntityNameForeign">
    <vt:lpwstr>DL_Activities</vt:lpwstr>
  </property>
  <property fmtid="{D5CDD505-2E9C-101B-9397-08002B2CF9AE}" pid="4" name="EntityId">
    <vt:lpwstr>40333</vt:lpwstr>
  </property>
  <property fmtid="{D5CDD505-2E9C-101B-9397-08002B2CF9AE}" pid="5" name="DocumentName">
    <vt:lpwstr>http://jazz/Sag/122Docs/12-02955/DSL Løntabeller oktober 12  kom. reg.xlsx</vt:lpwstr>
  </property>
  <property fmtid="{D5CDD505-2E9C-101B-9397-08002B2CF9AE}" pid="6" name="DL_AuthorInitials">
    <vt:lpwstr>tila</vt:lpwstr>
  </property>
  <property fmtid="{D5CDD505-2E9C-101B-9397-08002B2CF9AE}" pid="7" name="DL_AuthorName">
    <vt:lpwstr>Tina Lydeking-Andersen</vt:lpwstr>
  </property>
  <property fmtid="{D5CDD505-2E9C-101B-9397-08002B2CF9AE}" pid="8" name="DL_AuthorEmail">
    <vt:lpwstr>tila@dm.dk</vt:lpwstr>
  </property>
  <property fmtid="{D5CDD505-2E9C-101B-9397-08002B2CF9AE}" pid="9" name="DL_AuthorIcon">
    <vt:lpwstr>http://www.exformatics.com/images/logo_new.jpg</vt:lpwstr>
  </property>
  <property fmtid="{D5CDD505-2E9C-101B-9397-08002B2CF9AE}" pid="10" name="fLogoOvertekst">
    <vt:lpwstr>ANSATTE DYRLÆGERS ORGANISATION</vt:lpwstr>
  </property>
  <property fmtid="{D5CDD505-2E9C-101B-9397-08002B2CF9AE}" pid="11" name="fNavn">
    <vt:lpwstr>Charlotte La Cour</vt:lpwstr>
  </property>
  <property fmtid="{D5CDD505-2E9C-101B-9397-08002B2CF9AE}" pid="12" name="DL_AuthorPhone">
    <vt:lpwstr>+45 38 15 67 97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TemplateUrl">
    <vt:lpwstr/>
  </property>
  <property fmtid="{D5CDD505-2E9C-101B-9397-08002B2CF9AE}" pid="16" name="DL_sAMAccountName">
    <vt:lpwstr>bv</vt:lpwstr>
  </property>
  <property fmtid="{D5CDD505-2E9C-101B-9397-08002B2CF9AE}" pid="17" name="fInit">
    <vt:lpwstr>bv</vt:lpwstr>
  </property>
  <property fmtid="{D5CDD505-2E9C-101B-9397-08002B2CF9AE}" pid="18" name="fEpost">
    <vt:lpwstr>bv@fsek.dk</vt:lpwstr>
  </property>
  <property fmtid="{D5CDD505-2E9C-101B-9397-08002B2CF9AE}" pid="19" name="fLogo">
    <vt:lpwstr>http://www.exformatics.com/images/logo_new.jpg</vt:lpwstr>
  </property>
  <property fmtid="{D5CDD505-2E9C-101B-9397-08002B2CF9AE}" pid="20" name="EXDocumentID">
    <vt:lpwstr>001220554</vt:lpwstr>
  </property>
  <property fmtid="{D5CDD505-2E9C-101B-9397-08002B2CF9AE}" pid="21" name="DL_AuthorDepartment">
    <vt:lpwstr>Forhandling og rådgivning</vt:lpwstr>
  </property>
  <property fmtid="{D5CDD505-2E9C-101B-9397-08002B2CF9AE}" pid="22" name="DL_AuthorTitle">
    <vt:lpwstr>Rådgiver</vt:lpwstr>
  </property>
  <property fmtid="{D5CDD505-2E9C-101B-9397-08002B2CF9AE}" pid="23" name="MediaServiceImageTags">
    <vt:lpwstr/>
  </property>
</Properties>
</file>