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dk-my.sharepoint.com/personal/tila_dm_dk/Documents/Skrivebord/"/>
    </mc:Choice>
  </mc:AlternateContent>
  <xr:revisionPtr revIDLastSave="0" documentId="8_{386CC662-2A62-4BC6-B05D-FD0CF88999D5}" xr6:coauthVersionLast="47" xr6:coauthVersionMax="47" xr10:uidLastSave="{00000000-0000-0000-0000-000000000000}"/>
  <bookViews>
    <workbookView xWindow="-108" yWindow="-108" windowWidth="23256" windowHeight="12576" tabRatio="623" firstSheet="4" activeTab="6" xr2:uid="{00000000-000D-0000-FFFF-FFFF00000000}"/>
  </bookViews>
  <sheets>
    <sheet name="Stedtillægssatser" sheetId="12" r:id="rId1"/>
    <sheet name="DSL 35 SLin i kommuner" sheetId="8" r:id="rId2"/>
    <sheet name="Dispositionstillæg" sheetId="16" r:id="rId3"/>
    <sheet name="DSL trin 42 Slin og HOPI i komm" sheetId="18" r:id="rId4"/>
    <sheet name="DSL trin 35 Hopi i kommuner" sheetId="13" r:id="rId5"/>
    <sheet name="DSL trin 32 Professionsbachelor" sheetId="14" r:id="rId6"/>
    <sheet name="DSL Jordbrugstek i kommuner" sheetId="15" r:id="rId7"/>
  </sheets>
  <definedNames>
    <definedName name="_xlnm.Print_Area" localSheetId="1">'DSL 35 SLin i kommuner'!$A$1:$G$28</definedName>
    <definedName name="_xlnm.Print_Area" localSheetId="6">'DSL Jordbrugstek i kommuner'!$A$1:$G$24</definedName>
    <definedName name="_xlnm.Print_Area" localSheetId="4">'DSL trin 35 Hopi i kommuner'!$A$1:$G$28</definedName>
    <definedName name="_xlnm.Print_Area" localSheetId="3">'DSL trin 42 Slin og HOPI i komm'!$A$1:$G$28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8" l="1"/>
  <c r="F17" i="18" s="1"/>
  <c r="E17" i="18"/>
  <c r="D18" i="18"/>
  <c r="E18" i="18" s="1"/>
  <c r="D20" i="18"/>
  <c r="D22" i="18" s="1"/>
  <c r="D21" i="18"/>
  <c r="E21" i="18"/>
  <c r="F21" i="18"/>
  <c r="D23" i="18"/>
  <c r="E23" i="18" s="1"/>
  <c r="E25" i="18" s="1"/>
  <c r="D24" i="18"/>
  <c r="F24" i="18" s="1"/>
  <c r="E24" i="18"/>
  <c r="D26" i="18"/>
  <c r="E26" i="18" s="1"/>
  <c r="E28" i="18" s="1"/>
  <c r="D27" i="18"/>
  <c r="E27" i="18" s="1"/>
  <c r="D15" i="18"/>
  <c r="D14" i="18"/>
  <c r="D16" i="18" s="1"/>
  <c r="F23" i="18" l="1"/>
  <c r="E20" i="18"/>
  <c r="E22" i="18" s="1"/>
  <c r="F22" i="18" s="1"/>
  <c r="E19" i="18"/>
  <c r="D28" i="18"/>
  <c r="F28" i="18" s="1"/>
  <c r="F27" i="18"/>
  <c r="D25" i="18"/>
  <c r="F25" i="18" s="1"/>
  <c r="D19" i="18"/>
  <c r="F19" i="18" s="1"/>
  <c r="F26" i="18"/>
  <c r="F18" i="18"/>
  <c r="F15" i="18"/>
  <c r="E14" i="18"/>
  <c r="F14" i="18" s="1"/>
  <c r="E15" i="18"/>
  <c r="D28" i="14"/>
  <c r="E28" i="14" s="1"/>
  <c r="F28" i="14" s="1"/>
  <c r="D25" i="14"/>
  <c r="D22" i="14"/>
  <c r="D19" i="14"/>
  <c r="D16" i="14"/>
  <c r="E16" i="14" s="1"/>
  <c r="F16" i="14" s="1"/>
  <c r="D14" i="16"/>
  <c r="D23" i="15"/>
  <c r="E23" i="15" s="1"/>
  <c r="D21" i="15"/>
  <c r="D22" i="15" s="1"/>
  <c r="D19" i="15"/>
  <c r="E19" i="15" s="1"/>
  <c r="D17" i="15"/>
  <c r="D18" i="15" s="1"/>
  <c r="D15" i="15"/>
  <c r="D16" i="15" s="1"/>
  <c r="F20" i="18" l="1"/>
  <c r="E16" i="18"/>
  <c r="F16" i="18" s="1"/>
  <c r="E19" i="14"/>
  <c r="F19" i="14" s="1"/>
  <c r="E25" i="14"/>
  <c r="F25" i="14" s="1"/>
  <c r="E22" i="14"/>
  <c r="F22" i="14" s="1"/>
  <c r="D24" i="15"/>
  <c r="E20" i="15"/>
  <c r="F19" i="15"/>
  <c r="F20" i="15" s="1"/>
  <c r="E24" i="15"/>
  <c r="F23" i="15"/>
  <c r="F24" i="15" s="1"/>
  <c r="E17" i="15"/>
  <c r="E18" i="15" s="1"/>
  <c r="D20" i="15"/>
  <c r="E15" i="15"/>
  <c r="E16" i="15" s="1"/>
  <c r="E21" i="15"/>
  <c r="E22" i="15" s="1"/>
  <c r="D15" i="16"/>
  <c r="E14" i="16"/>
  <c r="F14" i="16" s="1"/>
  <c r="F15" i="15" l="1"/>
  <c r="F16" i="15" s="1"/>
  <c r="F17" i="15"/>
  <c r="F18" i="15" s="1"/>
  <c r="F21" i="15"/>
  <c r="F22" i="15" s="1"/>
  <c r="E15" i="16"/>
  <c r="F15" i="16" s="1"/>
  <c r="D27" i="13"/>
  <c r="D26" i="13"/>
  <c r="D24" i="13"/>
  <c r="D23" i="13"/>
  <c r="D21" i="13"/>
  <c r="D20" i="13"/>
  <c r="D18" i="13"/>
  <c r="D17" i="13"/>
  <c r="D15" i="13"/>
  <c r="E15" i="13" s="1"/>
  <c r="D14" i="13"/>
  <c r="E27" i="13" l="1"/>
  <c r="F27" i="13" s="1"/>
  <c r="E24" i="13"/>
  <c r="F24" i="13" s="1"/>
  <c r="E21" i="13"/>
  <c r="F21" i="13" s="1"/>
  <c r="E18" i="13"/>
  <c r="F18" i="13" s="1"/>
  <c r="F15" i="13"/>
  <c r="D16" i="13"/>
  <c r="D25" i="13"/>
  <c r="D22" i="13"/>
  <c r="D19" i="13"/>
  <c r="D28" i="13"/>
  <c r="E14" i="13"/>
  <c r="F14" i="13" s="1"/>
  <c r="E17" i="13"/>
  <c r="F17" i="13" s="1"/>
  <c r="E20" i="13"/>
  <c r="F20" i="13" s="1"/>
  <c r="E23" i="13"/>
  <c r="F23" i="13" s="1"/>
  <c r="E26" i="13"/>
  <c r="F26" i="13" s="1"/>
  <c r="D27" i="14"/>
  <c r="D29" i="14" s="1"/>
  <c r="D24" i="14"/>
  <c r="D26" i="14" s="1"/>
  <c r="D21" i="14"/>
  <c r="D23" i="14" s="1"/>
  <c r="D18" i="14"/>
  <c r="D20" i="14" s="1"/>
  <c r="D15" i="14"/>
  <c r="D17" i="14" s="1"/>
  <c r="E22" i="13" l="1"/>
  <c r="F22" i="13" s="1"/>
  <c r="E28" i="13"/>
  <c r="F28" i="13" s="1"/>
  <c r="E19" i="13"/>
  <c r="F19" i="13" s="1"/>
  <c r="E25" i="13"/>
  <c r="F25" i="13" s="1"/>
  <c r="E16" i="13"/>
  <c r="F16" i="13" s="1"/>
  <c r="E15" i="14"/>
  <c r="E21" i="14"/>
  <c r="E27" i="14"/>
  <c r="E18" i="14"/>
  <c r="E24" i="14"/>
  <c r="F24" i="14" l="1"/>
  <c r="F26" i="14" s="1"/>
  <c r="E26" i="14"/>
  <c r="F18" i="14"/>
  <c r="F20" i="14" s="1"/>
  <c r="E20" i="14"/>
  <c r="F27" i="14"/>
  <c r="F29" i="14" s="1"/>
  <c r="E29" i="14"/>
  <c r="F15" i="14"/>
  <c r="F17" i="14" s="1"/>
  <c r="E17" i="14"/>
  <c r="F21" i="14"/>
  <c r="F23" i="14" s="1"/>
  <c r="E23" i="14"/>
  <c r="D27" i="8"/>
  <c r="D24" i="8"/>
  <c r="D21" i="8"/>
  <c r="D18" i="8"/>
  <c r="D15" i="8"/>
  <c r="E21" i="8" l="1"/>
  <c r="F21" i="8" s="1"/>
  <c r="E27" i="8"/>
  <c r="F27" i="8" s="1"/>
  <c r="E15" i="8"/>
  <c r="E18" i="8"/>
  <c r="F18" i="8" s="1"/>
  <c r="E24" i="8"/>
  <c r="F24" i="8" s="1"/>
  <c r="F15" i="8" l="1"/>
  <c r="D26" i="8"/>
  <c r="D23" i="8"/>
  <c r="D20" i="8"/>
  <c r="D17" i="8"/>
  <c r="D14" i="8"/>
  <c r="D25" i="8" l="1"/>
  <c r="D28" i="8"/>
  <c r="D22" i="8"/>
  <c r="E20" i="8"/>
  <c r="E22" i="8" s="1"/>
  <c r="E14" i="8"/>
  <c r="D16" i="8"/>
  <c r="E17" i="8"/>
  <c r="F17" i="8" s="1"/>
  <c r="D19" i="8"/>
  <c r="E26" i="8"/>
  <c r="E28" i="8" s="1"/>
  <c r="E23" i="8"/>
  <c r="E25" i="8" s="1"/>
  <c r="F14" i="8" l="1"/>
  <c r="E16" i="8"/>
  <c r="F16" i="8" s="1"/>
  <c r="F20" i="8"/>
  <c r="F22" i="8"/>
  <c r="F23" i="8"/>
  <c r="F25" i="8"/>
  <c r="F26" i="8"/>
  <c r="F28" i="8"/>
  <c r="E19" i="8"/>
  <c r="F19" i="8" s="1"/>
</calcChain>
</file>

<file path=xl/sharedStrings.xml><?xml version="1.0" encoding="utf-8"?>
<sst xmlns="http://schemas.openxmlformats.org/spreadsheetml/2006/main" count="209" uniqueCount="82">
  <si>
    <t>Nettoløn</t>
  </si>
  <si>
    <t xml:space="preserve">til </t>
  </si>
  <si>
    <t>udbetaling</t>
  </si>
  <si>
    <t>ugentlig arbejdstid 37 timer</t>
  </si>
  <si>
    <r>
      <t xml:space="preserve">Reguleringsprocent </t>
    </r>
    <r>
      <rPr>
        <b/>
        <sz val="11"/>
        <color theme="1"/>
        <rFont val="Calibri"/>
        <family val="2"/>
        <scheme val="minor"/>
      </rPr>
      <t/>
    </r>
  </si>
  <si>
    <t>Grundbeløb</t>
  </si>
  <si>
    <t>Samlet bidrag</t>
  </si>
  <si>
    <t>DSL - overenskomstansatte i kommuner</t>
  </si>
  <si>
    <t>pr.</t>
  </si>
  <si>
    <t>Stedtillæg</t>
  </si>
  <si>
    <t>mar. 2000</t>
  </si>
  <si>
    <t>Gruppe 0</t>
  </si>
  <si>
    <t>Gruppe 1</t>
  </si>
  <si>
    <t>Gruppe 2</t>
  </si>
  <si>
    <t>Gruppe 3</t>
  </si>
  <si>
    <t>Gruppe 4</t>
  </si>
  <si>
    <t>Grundløn for Skov- og landskabsingeniører</t>
  </si>
  <si>
    <t>Grundløn for Jordbrugsteknologer</t>
  </si>
  <si>
    <t>Dispositionstillæg til skov- og landskabsingeniører</t>
  </si>
  <si>
    <t>Beløb pr. år og måned</t>
  </si>
  <si>
    <t>Satser gældende for perioden:</t>
  </si>
  <si>
    <t>Tillæggets navn</t>
  </si>
  <si>
    <t>Dispositionstillæg</t>
  </si>
  <si>
    <t>Stedtillægssatser i kommuner</t>
  </si>
  <si>
    <t>Opdelt efter regioner og kommuner</t>
  </si>
  <si>
    <t>Satsen følger arbejdsstedets placering</t>
  </si>
  <si>
    <t>Region Hovedstaden</t>
  </si>
  <si>
    <t xml:space="preserve">Gruppe 4 </t>
  </si>
  <si>
    <t xml:space="preserve">Albertslund, Ballerup, Brøndby, Dragør, Egedal, Frederiksberg, </t>
  </si>
  <si>
    <t>Furesø, Gentofte, Gladsaxe, Glostrup, Herlev Hvidovre Høje-Tåstrup,</t>
  </si>
  <si>
    <t>Ishøj, København, Lyngby-Taarbæk, Rudersdal, Rødovre, Tårnby</t>
  </si>
  <si>
    <t>Vallensbæk</t>
  </si>
  <si>
    <t>Allerød, Fredensborg, Frederikssund, Frederiksværk-Hundested</t>
  </si>
  <si>
    <t>Gribskov, Helsingør, Hillerød, Hørsholm</t>
  </si>
  <si>
    <t>Bornholm</t>
  </si>
  <si>
    <t>Region Sjælland</t>
  </si>
  <si>
    <t>Greve</t>
  </si>
  <si>
    <t>Køge, Lejre, Roskilde, Solrød</t>
  </si>
  <si>
    <t>Kalundborg, Næstved, Slagelse</t>
  </si>
  <si>
    <t xml:space="preserve">Faxe, Guldborgsund, Holbæk, Lolland, Odsherred, Ringsted, Sorø,  </t>
  </si>
  <si>
    <t>Stevns, Vordingborg</t>
  </si>
  <si>
    <t>Region Syddanmark</t>
  </si>
  <si>
    <t>Esbjerg, Faaborg Midtfyn, Kerteminde, Nyborg, Odense, Sønderborg</t>
  </si>
  <si>
    <t>Assens, Billund, Bogense, Fanø, Fredericia, Haderslev, Kolding</t>
  </si>
  <si>
    <t>Langeland, Middelfart, Svendborg, Tønder, Varde, Vejen, Vejle, Ærø</t>
  </si>
  <si>
    <t>Aabenraa</t>
  </si>
  <si>
    <t>Region Midtjylland</t>
  </si>
  <si>
    <t>Århus</t>
  </si>
  <si>
    <t>Skanderborg</t>
  </si>
  <si>
    <t xml:space="preserve">Faurskov, Hedensted, Herning, Holstebro, Horsens, Ikast-Brande, </t>
  </si>
  <si>
    <t xml:space="preserve">Lemvig, Norddjurs, Odder, Randers, Ringkøbing-Skjern, Samsø, </t>
  </si>
  <si>
    <t>Silkeborg, Skive, Struer, Syddjurs, Viborg</t>
  </si>
  <si>
    <t>Region Nordjylland</t>
  </si>
  <si>
    <t>Frederikshavn, Aalborg</t>
  </si>
  <si>
    <t>Brønderslev-Dronninglund, Hjørring, Jammerlandbugt, Læsø,</t>
  </si>
  <si>
    <t xml:space="preserve"> Mariagerfjord, Morsø, Rebild, Thisted, Vesthimmerland</t>
  </si>
  <si>
    <t>mar. 2012</t>
  </si>
  <si>
    <t>DSL - overenskomstansatte i Kommuner</t>
  </si>
  <si>
    <t>Tillæg</t>
  </si>
  <si>
    <t xml:space="preserve">   </t>
  </si>
  <si>
    <t>Bruttoløn inkl</t>
  </si>
  <si>
    <t>Pension</t>
  </si>
  <si>
    <t>Bruttoløn</t>
  </si>
  <si>
    <t>Inkl</t>
  </si>
  <si>
    <t>til pension 1/4-19</t>
  </si>
  <si>
    <t xml:space="preserve">Bruttoløn </t>
  </si>
  <si>
    <t xml:space="preserve">Inkl </t>
  </si>
  <si>
    <t>inkl</t>
  </si>
  <si>
    <t>pension</t>
  </si>
  <si>
    <t>Satser gældende fra:</t>
  </si>
  <si>
    <t>Satser gældende fra :</t>
  </si>
  <si>
    <r>
      <t xml:space="preserve">på </t>
    </r>
    <r>
      <rPr>
        <b/>
        <sz val="11"/>
        <color rgb="FFFF0000"/>
        <rFont val="Calibri"/>
        <family val="2"/>
        <scheme val="minor"/>
      </rPr>
      <t>løntrin 27</t>
    </r>
  </si>
  <si>
    <t>Grundløn for Proffessionsbachelorer i jordbrugsvirksomhed samt Natur og kulturformidler</t>
  </si>
  <si>
    <t xml:space="preserve">Samlet bidrag </t>
  </si>
  <si>
    <t>Løntrin 32 + 300 DKK</t>
  </si>
  <si>
    <t>til pension 1/4-22</t>
  </si>
  <si>
    <t>Grundløn for Urbane landsskabsingeniører (tidligere have og parkingeniører)</t>
  </si>
  <si>
    <t>på løntrin 35 + 2.742 DKK</t>
  </si>
  <si>
    <t>Grundløn for Skov- og landskabsingeniører og urbane landsskabsingeniører</t>
  </si>
  <si>
    <r>
      <rPr>
        <sz val="11"/>
        <color theme="1"/>
        <rFont val="Calibri"/>
        <family val="2"/>
        <scheme val="minor"/>
      </rPr>
      <t>på</t>
    </r>
    <r>
      <rPr>
        <b/>
        <sz val="11"/>
        <color rgb="FFFF0000"/>
        <rFont val="Calibri"/>
        <family val="2"/>
        <scheme val="minor"/>
      </rPr>
      <t xml:space="preserve"> løntrin 35 + 2.742,00 DKK</t>
    </r>
  </si>
  <si>
    <t>1. oktober 2022</t>
  </si>
  <si>
    <t>på løntrin 42 + 2.742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</si>
</sst>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1" xfId="0" applyBorder="1"/>
    <xf numFmtId="0" fontId="0" fillId="0" borderId="5" xfId="0" applyBorder="1"/>
    <xf numFmtId="4" fontId="0" fillId="0" borderId="5" xfId="0" applyNumberFormat="1" applyBorder="1"/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21" xfId="0" applyBorder="1"/>
    <xf numFmtId="0" fontId="0" fillId="0" borderId="22" xfId="0" applyBorder="1"/>
    <xf numFmtId="4" fontId="0" fillId="0" borderId="0" xfId="0" applyNumberFormat="1"/>
    <xf numFmtId="164" fontId="0" fillId="0" borderId="5" xfId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4" fontId="0" fillId="0" borderId="4" xfId="0" applyNumberFormat="1" applyBorder="1"/>
    <xf numFmtId="4" fontId="0" fillId="0" borderId="25" xfId="0" applyNumberFormat="1" applyBorder="1"/>
    <xf numFmtId="0" fontId="0" fillId="0" borderId="3" xfId="0" applyBorder="1"/>
    <xf numFmtId="0" fontId="0" fillId="0" borderId="26" xfId="0" applyBorder="1"/>
    <xf numFmtId="0" fontId="0" fillId="0" borderId="25" xfId="0" applyBorder="1"/>
    <xf numFmtId="0" fontId="0" fillId="0" borderId="27" xfId="0" applyBorder="1"/>
    <xf numFmtId="10" fontId="0" fillId="0" borderId="27" xfId="0" applyNumberFormat="1" applyBorder="1"/>
    <xf numFmtId="10" fontId="0" fillId="0" borderId="25" xfId="0" applyNumberForma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2" borderId="0" xfId="0" applyFont="1" applyFill="1" applyProtection="1">
      <protection hidden="1"/>
    </xf>
    <xf numFmtId="0" fontId="0" fillId="2" borderId="3" xfId="0" applyFill="1" applyBorder="1" applyAlignment="1" applyProtection="1">
      <alignment horizontal="left" vertical="distributed"/>
      <protection hidden="1"/>
    </xf>
    <xf numFmtId="0" fontId="0" fillId="2" borderId="26" xfId="0" applyFill="1" applyBorder="1" applyAlignment="1" applyProtection="1">
      <alignment horizontal="left" vertical="distributed"/>
      <protection hidden="1"/>
    </xf>
    <xf numFmtId="0" fontId="0" fillId="2" borderId="25" xfId="0" applyFill="1" applyBorder="1" applyAlignment="1" applyProtection="1">
      <alignment horizontal="left" vertical="distributed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 indent="1"/>
      <protection hidden="1"/>
    </xf>
    <xf numFmtId="0" fontId="0" fillId="2" borderId="5" xfId="0" applyFill="1" applyBorder="1" applyAlignment="1" applyProtection="1">
      <alignment horizontal="left"/>
      <protection hidden="1"/>
    </xf>
    <xf numFmtId="3" fontId="0" fillId="2" borderId="5" xfId="0" applyNumberFormat="1" applyFill="1" applyBorder="1" applyAlignment="1" applyProtection="1">
      <alignment horizontal="center"/>
      <protection hidden="1"/>
    </xf>
    <xf numFmtId="4" fontId="0" fillId="2" borderId="5" xfId="0" applyNumberFormat="1" applyFill="1" applyBorder="1" applyAlignment="1" applyProtection="1">
      <alignment horizontal="right" inden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3" fontId="0" fillId="2" borderId="1" xfId="0" applyNumberFormat="1" applyFill="1" applyBorder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17" fontId="9" fillId="2" borderId="0" xfId="0" applyNumberFormat="1" applyFont="1" applyFill="1" applyProtection="1">
      <protection hidden="1"/>
    </xf>
    <xf numFmtId="4" fontId="10" fillId="2" borderId="5" xfId="0" applyNumberFormat="1" applyFont="1" applyFill="1" applyBorder="1" applyAlignment="1" applyProtection="1">
      <alignment horizontal="right" indent="1"/>
      <protection hidden="1"/>
    </xf>
    <xf numFmtId="0" fontId="6" fillId="2" borderId="0" xfId="0" applyFont="1" applyFill="1" applyProtection="1">
      <protection hidden="1"/>
    </xf>
    <xf numFmtId="10" fontId="0" fillId="2" borderId="25" xfId="0" applyNumberFormat="1" applyFill="1" applyBorder="1" applyAlignment="1" applyProtection="1">
      <alignment horizontal="left" vertical="distributed"/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10" fillId="2" borderId="10" xfId="0" applyFont="1" applyFill="1" applyBorder="1" applyAlignment="1" applyProtection="1">
      <alignment horizontal="left"/>
      <protection hidden="1"/>
    </xf>
    <xf numFmtId="0" fontId="10" fillId="2" borderId="11" xfId="0" applyFont="1" applyFill="1" applyBorder="1" applyProtection="1">
      <protection hidden="1"/>
    </xf>
    <xf numFmtId="0" fontId="10" fillId="2" borderId="13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Protection="1">
      <protection hidden="1"/>
    </xf>
    <xf numFmtId="0" fontId="10" fillId="2" borderId="9" xfId="0" applyFont="1" applyFill="1" applyBorder="1" applyAlignment="1" applyProtection="1">
      <alignment horizontal="left"/>
      <protection hidden="1"/>
    </xf>
    <xf numFmtId="0" fontId="10" fillId="2" borderId="19" xfId="0" applyFont="1" applyFill="1" applyBorder="1" applyProtection="1">
      <protection hidden="1"/>
    </xf>
    <xf numFmtId="0" fontId="10" fillId="2" borderId="18" xfId="0" applyFont="1" applyFill="1" applyBorder="1" applyAlignment="1" applyProtection="1">
      <alignment horizontal="left"/>
      <protection hidden="1"/>
    </xf>
    <xf numFmtId="0" fontId="0" fillId="0" borderId="24" xfId="0" applyBorder="1"/>
    <xf numFmtId="0" fontId="0" fillId="0" borderId="29" xfId="0" applyBorder="1"/>
    <xf numFmtId="4" fontId="0" fillId="0" borderId="28" xfId="0" applyNumberFormat="1" applyBorder="1"/>
    <xf numFmtId="4" fontId="0" fillId="0" borderId="30" xfId="0" applyNumberFormat="1" applyBorder="1"/>
    <xf numFmtId="17" fontId="0" fillId="0" borderId="23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57150</xdr:rowOff>
    </xdr:from>
    <xdr:to>
      <xdr:col>6</xdr:col>
      <xdr:colOff>76200</xdr:colOff>
      <xdr:row>5</xdr:row>
      <xdr:rowOff>28575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57150"/>
          <a:ext cx="1714500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104775</xdr:rowOff>
    </xdr:from>
    <xdr:to>
      <xdr:col>6</xdr:col>
      <xdr:colOff>361950</xdr:colOff>
      <xdr:row>5</xdr:row>
      <xdr:rowOff>191470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04775"/>
          <a:ext cx="2162175" cy="1048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1</xdr:row>
      <xdr:rowOff>47625</xdr:rowOff>
    </xdr:from>
    <xdr:to>
      <xdr:col>6</xdr:col>
      <xdr:colOff>352425</xdr:colOff>
      <xdr:row>6</xdr:row>
      <xdr:rowOff>209550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BF6CBFA-E0AF-454E-9E07-79401391F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47650"/>
          <a:ext cx="1943100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133351</xdr:rowOff>
    </xdr:from>
    <xdr:to>
      <xdr:col>6</xdr:col>
      <xdr:colOff>323850</xdr:colOff>
      <xdr:row>5</xdr:row>
      <xdr:rowOff>180976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AFAD06A-2EFF-4892-B9A4-F627099F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5555" y="133351"/>
          <a:ext cx="2070735" cy="977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133351</xdr:rowOff>
    </xdr:from>
    <xdr:to>
      <xdr:col>6</xdr:col>
      <xdr:colOff>323850</xdr:colOff>
      <xdr:row>5</xdr:row>
      <xdr:rowOff>180976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33351"/>
          <a:ext cx="2009775" cy="100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1</xdr:row>
      <xdr:rowOff>133350</xdr:rowOff>
    </xdr:from>
    <xdr:to>
      <xdr:col>6</xdr:col>
      <xdr:colOff>257175</xdr:colOff>
      <xdr:row>6</xdr:row>
      <xdr:rowOff>171450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333375"/>
          <a:ext cx="1685925" cy="99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602897</xdr:colOff>
      <xdr:row>1</xdr:row>
      <xdr:rowOff>76200</xdr:rowOff>
    </xdr:from>
    <xdr:to>
      <xdr:col>6</xdr:col>
      <xdr:colOff>26267</xdr:colOff>
      <xdr:row>6</xdr:row>
      <xdr:rowOff>47625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E6F9DB1-BE71-4A9F-9521-03F53A5C2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397" y="276225"/>
          <a:ext cx="178557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F53"/>
  <sheetViews>
    <sheetView view="pageBreakPreview" topLeftCell="A16" zoomScaleNormal="100" zoomScaleSheetLayoutView="100" workbookViewId="0">
      <selection activeCell="D8" sqref="D8"/>
    </sheetView>
  </sheetViews>
  <sheetFormatPr defaultRowHeight="14.4" x14ac:dyDescent="0.3"/>
  <cols>
    <col min="1" max="1" width="8.6640625" customWidth="1"/>
    <col min="2" max="2" width="14.109375" customWidth="1"/>
    <col min="3" max="3" width="13.6640625" customWidth="1"/>
    <col min="4" max="4" width="12.5546875" customWidth="1"/>
    <col min="5" max="5" width="11.88671875" customWidth="1"/>
    <col min="6" max="6" width="19" customWidth="1"/>
  </cols>
  <sheetData>
    <row r="2" spans="2:6" ht="15.6" x14ac:dyDescent="0.3">
      <c r="B2" s="46" t="s">
        <v>23</v>
      </c>
      <c r="C2" s="45"/>
      <c r="D2" s="45"/>
      <c r="E2" s="6"/>
      <c r="F2" s="6"/>
    </row>
    <row r="3" spans="2:6" ht="15.6" x14ac:dyDescent="0.3">
      <c r="B3" s="46"/>
      <c r="C3" s="45"/>
      <c r="D3" s="45"/>
      <c r="E3" s="6"/>
      <c r="F3" s="6"/>
    </row>
    <row r="4" spans="2:6" x14ac:dyDescent="0.3">
      <c r="B4" s="49" t="s">
        <v>24</v>
      </c>
      <c r="C4" s="50"/>
      <c r="D4" s="50"/>
      <c r="E4" s="45"/>
      <c r="F4" s="6"/>
    </row>
    <row r="5" spans="2:6" x14ac:dyDescent="0.3">
      <c r="B5" s="51" t="s">
        <v>25</v>
      </c>
      <c r="C5" s="52"/>
      <c r="D5" s="50"/>
      <c r="E5" s="45"/>
      <c r="F5" s="6"/>
    </row>
    <row r="6" spans="2:6" ht="15" thickBot="1" x14ac:dyDescent="0.35">
      <c r="B6" s="8"/>
      <c r="C6" s="9"/>
      <c r="D6" s="7"/>
      <c r="E6" s="7"/>
      <c r="F6" s="6"/>
    </row>
    <row r="7" spans="2:6" ht="16.2" thickBot="1" x14ac:dyDescent="0.35">
      <c r="B7" s="53" t="s">
        <v>26</v>
      </c>
      <c r="C7" s="54"/>
      <c r="D7" s="55"/>
      <c r="E7" s="55"/>
      <c r="F7" s="56"/>
    </row>
    <row r="8" spans="2:6" ht="15.6" x14ac:dyDescent="0.3">
      <c r="B8" s="47"/>
      <c r="C8" s="48"/>
      <c r="D8" s="45"/>
      <c r="E8" s="46"/>
      <c r="F8" s="6"/>
    </row>
    <row r="9" spans="2:6" x14ac:dyDescent="0.3">
      <c r="B9" s="70" t="s">
        <v>27</v>
      </c>
      <c r="C9" s="65" t="s">
        <v>28</v>
      </c>
      <c r="D9" s="66"/>
      <c r="E9" s="57"/>
      <c r="F9" s="58"/>
    </row>
    <row r="10" spans="2:6" x14ac:dyDescent="0.3">
      <c r="B10" s="51"/>
      <c r="C10" s="67" t="s">
        <v>29</v>
      </c>
      <c r="D10" s="50"/>
      <c r="E10" s="6"/>
      <c r="F10" s="59"/>
    </row>
    <row r="11" spans="2:6" x14ac:dyDescent="0.3">
      <c r="B11" s="51"/>
      <c r="C11" s="67" t="s">
        <v>30</v>
      </c>
      <c r="D11" s="50"/>
      <c r="E11" s="6"/>
      <c r="F11" s="59"/>
    </row>
    <row r="12" spans="2:6" x14ac:dyDescent="0.3">
      <c r="B12" s="51"/>
      <c r="C12" s="68" t="s">
        <v>31</v>
      </c>
      <c r="D12" s="69"/>
      <c r="E12" s="60"/>
      <c r="F12" s="61"/>
    </row>
    <row r="13" spans="2:6" x14ac:dyDescent="0.3">
      <c r="B13" s="51"/>
      <c r="C13" s="51"/>
      <c r="D13" s="50"/>
      <c r="E13" s="6"/>
      <c r="F13" s="6"/>
    </row>
    <row r="14" spans="2:6" x14ac:dyDescent="0.3">
      <c r="B14" s="70" t="s">
        <v>14</v>
      </c>
      <c r="C14" s="65" t="s">
        <v>32</v>
      </c>
      <c r="D14" s="66"/>
      <c r="E14" s="57"/>
      <c r="F14" s="58"/>
    </row>
    <row r="15" spans="2:6" x14ac:dyDescent="0.3">
      <c r="B15" s="51"/>
      <c r="C15" s="68" t="s">
        <v>33</v>
      </c>
      <c r="D15" s="69"/>
      <c r="E15" s="60"/>
      <c r="F15" s="61"/>
    </row>
    <row r="16" spans="2:6" x14ac:dyDescent="0.3">
      <c r="B16" s="51"/>
      <c r="C16" s="51"/>
      <c r="D16" s="50"/>
      <c r="E16" s="6"/>
      <c r="F16" s="6"/>
    </row>
    <row r="17" spans="2:6" x14ac:dyDescent="0.3">
      <c r="B17" s="72" t="s">
        <v>11</v>
      </c>
      <c r="C17" s="70" t="s">
        <v>34</v>
      </c>
      <c r="D17" s="71"/>
      <c r="E17" s="62"/>
      <c r="F17" s="63"/>
    </row>
    <row r="18" spans="2:6" ht="15" thickBot="1" x14ac:dyDescent="0.35">
      <c r="B18" s="47"/>
      <c r="C18" s="48"/>
      <c r="D18" s="45"/>
      <c r="E18" s="45"/>
      <c r="F18" s="6"/>
    </row>
    <row r="19" spans="2:6" ht="16.2" thickBot="1" x14ac:dyDescent="0.35">
      <c r="B19" s="53" t="s">
        <v>35</v>
      </c>
      <c r="C19" s="54"/>
      <c r="D19" s="55"/>
      <c r="E19" s="55"/>
      <c r="F19" s="56"/>
    </row>
    <row r="20" spans="2:6" x14ac:dyDescent="0.3">
      <c r="B20" s="47"/>
      <c r="C20" s="48"/>
      <c r="D20" s="45"/>
      <c r="E20" s="45"/>
      <c r="F20" s="6"/>
    </row>
    <row r="21" spans="2:6" x14ac:dyDescent="0.3">
      <c r="B21" s="70" t="s">
        <v>27</v>
      </c>
      <c r="C21" s="70" t="s">
        <v>36</v>
      </c>
      <c r="D21" s="71"/>
      <c r="E21" s="62"/>
      <c r="F21" s="63"/>
    </row>
    <row r="22" spans="2:6" x14ac:dyDescent="0.3">
      <c r="B22" s="51"/>
      <c r="C22" s="51"/>
      <c r="D22" s="50"/>
      <c r="E22" s="6"/>
      <c r="F22" s="6"/>
    </row>
    <row r="23" spans="2:6" x14ac:dyDescent="0.3">
      <c r="B23" s="51" t="s">
        <v>13</v>
      </c>
      <c r="C23" s="70" t="s">
        <v>37</v>
      </c>
      <c r="D23" s="71"/>
      <c r="E23" s="62"/>
      <c r="F23" s="63"/>
    </row>
    <row r="24" spans="2:6" x14ac:dyDescent="0.3">
      <c r="B24" s="51"/>
      <c r="C24" s="51"/>
      <c r="D24" s="50"/>
      <c r="E24" s="6"/>
      <c r="F24" s="6"/>
    </row>
    <row r="25" spans="2:6" x14ac:dyDescent="0.3">
      <c r="B25" s="51" t="s">
        <v>12</v>
      </c>
      <c r="C25" s="70" t="s">
        <v>38</v>
      </c>
      <c r="D25" s="71"/>
      <c r="E25" s="62"/>
      <c r="F25" s="63"/>
    </row>
    <row r="26" spans="2:6" x14ac:dyDescent="0.3">
      <c r="B26" s="70"/>
      <c r="C26" s="51"/>
      <c r="D26" s="50"/>
      <c r="E26" s="6"/>
      <c r="F26" s="6"/>
    </row>
    <row r="27" spans="2:6" x14ac:dyDescent="0.3">
      <c r="B27" s="51" t="s">
        <v>11</v>
      </c>
      <c r="C27" s="65" t="s">
        <v>39</v>
      </c>
      <c r="D27" s="66"/>
      <c r="E27" s="57"/>
      <c r="F27" s="58"/>
    </row>
    <row r="28" spans="2:6" x14ac:dyDescent="0.3">
      <c r="B28" s="52"/>
      <c r="C28" s="68" t="s">
        <v>40</v>
      </c>
      <c r="D28" s="69"/>
      <c r="E28" s="60"/>
      <c r="F28" s="61"/>
    </row>
    <row r="29" spans="2:6" ht="15" thickBot="1" x14ac:dyDescent="0.35">
      <c r="B29" s="47"/>
      <c r="C29" s="48"/>
      <c r="D29" s="45"/>
      <c r="E29" s="45"/>
      <c r="F29" s="6"/>
    </row>
    <row r="30" spans="2:6" ht="16.2" thickBot="1" x14ac:dyDescent="0.35">
      <c r="B30" s="53" t="s">
        <v>41</v>
      </c>
      <c r="C30" s="54"/>
      <c r="D30" s="55"/>
      <c r="E30" s="55"/>
      <c r="F30" s="56"/>
    </row>
    <row r="31" spans="2:6" x14ac:dyDescent="0.3">
      <c r="B31" s="47"/>
      <c r="C31" s="48"/>
      <c r="D31" s="45"/>
      <c r="E31" s="45"/>
      <c r="F31" s="6"/>
    </row>
    <row r="32" spans="2:6" x14ac:dyDescent="0.3">
      <c r="B32" s="70" t="s">
        <v>12</v>
      </c>
      <c r="C32" s="70" t="s">
        <v>42</v>
      </c>
      <c r="D32" s="71"/>
      <c r="E32" s="62"/>
      <c r="F32" s="63"/>
    </row>
    <row r="33" spans="2:6" x14ac:dyDescent="0.3">
      <c r="B33" s="51"/>
      <c r="C33" s="51"/>
      <c r="D33" s="50"/>
      <c r="E33" s="6"/>
      <c r="F33" s="6"/>
    </row>
    <row r="34" spans="2:6" x14ac:dyDescent="0.3">
      <c r="B34" s="51" t="s">
        <v>11</v>
      </c>
      <c r="C34" s="65" t="s">
        <v>43</v>
      </c>
      <c r="D34" s="66"/>
      <c r="E34" s="57"/>
      <c r="F34" s="58"/>
    </row>
    <row r="35" spans="2:6" x14ac:dyDescent="0.3">
      <c r="B35" s="52"/>
      <c r="C35" s="67" t="s">
        <v>44</v>
      </c>
      <c r="D35" s="50"/>
      <c r="E35" s="6"/>
      <c r="F35" s="59"/>
    </row>
    <row r="36" spans="2:6" x14ac:dyDescent="0.3">
      <c r="B36" s="52"/>
      <c r="C36" s="68" t="s">
        <v>45</v>
      </c>
      <c r="D36" s="69"/>
      <c r="E36" s="60"/>
      <c r="F36" s="61"/>
    </row>
    <row r="37" spans="2:6" ht="15" thickBot="1" x14ac:dyDescent="0.35">
      <c r="B37" s="47"/>
      <c r="C37" s="48"/>
      <c r="D37" s="45"/>
      <c r="E37" s="45"/>
      <c r="F37" s="6"/>
    </row>
    <row r="38" spans="2:6" ht="16.2" thickBot="1" x14ac:dyDescent="0.35">
      <c r="B38" s="53" t="s">
        <v>46</v>
      </c>
      <c r="C38" s="54"/>
      <c r="D38" s="55"/>
      <c r="E38" s="55"/>
      <c r="F38" s="56"/>
    </row>
    <row r="39" spans="2:6" x14ac:dyDescent="0.3">
      <c r="B39" s="6"/>
      <c r="C39" s="6"/>
      <c r="D39" s="6"/>
      <c r="E39" s="6"/>
      <c r="F39" s="6"/>
    </row>
    <row r="40" spans="2:6" x14ac:dyDescent="0.3">
      <c r="B40" s="70" t="s">
        <v>13</v>
      </c>
      <c r="C40" s="70" t="s">
        <v>47</v>
      </c>
      <c r="D40" s="71"/>
      <c r="E40" s="62"/>
      <c r="F40" s="63"/>
    </row>
    <row r="41" spans="2:6" x14ac:dyDescent="0.3">
      <c r="B41" s="51"/>
      <c r="C41" s="6"/>
      <c r="D41" s="6"/>
      <c r="E41" s="6"/>
      <c r="F41" s="6"/>
    </row>
    <row r="42" spans="2:6" x14ac:dyDescent="0.3">
      <c r="B42" s="51" t="s">
        <v>12</v>
      </c>
      <c r="C42" s="70" t="s">
        <v>48</v>
      </c>
      <c r="D42" s="71"/>
      <c r="E42" s="62"/>
      <c r="F42" s="63"/>
    </row>
    <row r="43" spans="2:6" x14ac:dyDescent="0.3">
      <c r="B43" s="51"/>
      <c r="C43" s="51"/>
      <c r="D43" s="50"/>
      <c r="E43" s="6"/>
      <c r="F43" s="6"/>
    </row>
    <row r="44" spans="2:6" x14ac:dyDescent="0.3">
      <c r="B44" s="51" t="s">
        <v>11</v>
      </c>
      <c r="C44" s="65" t="s">
        <v>49</v>
      </c>
      <c r="D44" s="66"/>
      <c r="E44" s="57"/>
      <c r="F44" s="58"/>
    </row>
    <row r="45" spans="2:6" x14ac:dyDescent="0.3">
      <c r="B45" s="70"/>
      <c r="C45" s="67" t="s">
        <v>50</v>
      </c>
      <c r="D45" s="50"/>
      <c r="E45" s="6"/>
      <c r="F45" s="59"/>
    </row>
    <row r="46" spans="2:6" x14ac:dyDescent="0.3">
      <c r="B46" s="52"/>
      <c r="C46" s="68" t="s">
        <v>51</v>
      </c>
      <c r="D46" s="69"/>
      <c r="E46" s="60"/>
      <c r="F46" s="61"/>
    </row>
    <row r="47" spans="2:6" ht="15" thickBot="1" x14ac:dyDescent="0.35">
      <c r="B47" s="6"/>
      <c r="C47" s="6"/>
      <c r="D47" s="6"/>
      <c r="E47" s="6"/>
      <c r="F47" s="6"/>
    </row>
    <row r="48" spans="2:6" ht="16.2" thickBot="1" x14ac:dyDescent="0.35">
      <c r="B48" s="53" t="s">
        <v>52</v>
      </c>
      <c r="C48" s="54"/>
      <c r="D48" s="55"/>
      <c r="E48" s="55"/>
      <c r="F48" s="56"/>
    </row>
    <row r="49" spans="2:6" x14ac:dyDescent="0.3">
      <c r="B49" s="6"/>
      <c r="C49" s="64"/>
      <c r="D49" s="6"/>
      <c r="E49" s="6"/>
      <c r="F49" s="6"/>
    </row>
    <row r="50" spans="2:6" x14ac:dyDescent="0.3">
      <c r="B50" s="70" t="s">
        <v>12</v>
      </c>
      <c r="C50" s="70" t="s">
        <v>53</v>
      </c>
      <c r="D50" s="71"/>
      <c r="E50" s="62"/>
      <c r="F50" s="63"/>
    </row>
    <row r="51" spans="2:6" x14ac:dyDescent="0.3">
      <c r="B51" s="51"/>
      <c r="C51" s="6"/>
      <c r="D51" s="6"/>
      <c r="E51" s="6"/>
      <c r="F51" s="64"/>
    </row>
    <row r="52" spans="2:6" x14ac:dyDescent="0.3">
      <c r="B52" s="51" t="s">
        <v>11</v>
      </c>
      <c r="C52" s="65" t="s">
        <v>54</v>
      </c>
      <c r="D52" s="66"/>
      <c r="E52" s="57"/>
      <c r="F52" s="58"/>
    </row>
    <row r="53" spans="2:6" x14ac:dyDescent="0.3">
      <c r="B53" s="51"/>
      <c r="C53" s="68" t="s">
        <v>55</v>
      </c>
      <c r="D53" s="69"/>
      <c r="E53" s="60"/>
      <c r="F53" s="61"/>
    </row>
  </sheetData>
  <pageMargins left="0.25" right="0.25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view="pageBreakPreview" zoomScaleNormal="100" zoomScaleSheetLayoutView="100" workbookViewId="0">
      <selection activeCell="D8" sqref="D8"/>
    </sheetView>
  </sheetViews>
  <sheetFormatPr defaultRowHeight="14.4" x14ac:dyDescent="0.3"/>
  <cols>
    <col min="1" max="1" width="8.6640625" customWidth="1"/>
    <col min="2" max="2" width="38.6640625" customWidth="1"/>
    <col min="3" max="6" width="17.6640625" customWidth="1"/>
    <col min="7" max="7" width="12.5546875" customWidth="1"/>
    <col min="8" max="8" width="9.109375" customWidth="1"/>
  </cols>
  <sheetData>
    <row r="1" spans="1:6" ht="15.6" x14ac:dyDescent="0.3">
      <c r="A1" s="27"/>
      <c r="B1" s="26" t="s">
        <v>7</v>
      </c>
      <c r="C1" s="26"/>
      <c r="D1" s="26"/>
      <c r="E1" s="26"/>
      <c r="F1" s="27"/>
    </row>
    <row r="2" spans="1:6" x14ac:dyDescent="0.3">
      <c r="B2" s="1"/>
      <c r="C2" s="1"/>
      <c r="D2" s="1"/>
      <c r="E2" s="1"/>
    </row>
    <row r="3" spans="1:6" x14ac:dyDescent="0.3">
      <c r="B3" s="1" t="s">
        <v>16</v>
      </c>
      <c r="C3" s="1"/>
      <c r="D3" s="1"/>
      <c r="E3" s="1"/>
    </row>
    <row r="4" spans="1:6" x14ac:dyDescent="0.3">
      <c r="B4" s="14" t="s">
        <v>79</v>
      </c>
    </row>
    <row r="6" spans="1:6" ht="20.100000000000001" customHeight="1" x14ac:dyDescent="0.3">
      <c r="B6" s="6" t="s">
        <v>19</v>
      </c>
    </row>
    <row r="7" spans="1:6" ht="20.100000000000001" customHeight="1" x14ac:dyDescent="0.3">
      <c r="B7" s="6" t="s">
        <v>4</v>
      </c>
      <c r="D7" s="15">
        <v>1.4940180000000001</v>
      </c>
      <c r="E7" t="s">
        <v>3</v>
      </c>
    </row>
    <row r="8" spans="1:6" ht="20.100000000000001" customHeight="1" x14ac:dyDescent="0.3">
      <c r="B8" t="s">
        <v>69</v>
      </c>
      <c r="D8" s="1" t="s">
        <v>80</v>
      </c>
    </row>
    <row r="9" spans="1:6" x14ac:dyDescent="0.3">
      <c r="D9" s="1"/>
    </row>
    <row r="10" spans="1:6" x14ac:dyDescent="0.3">
      <c r="B10" s="20"/>
      <c r="C10" s="20" t="s">
        <v>5</v>
      </c>
      <c r="D10" s="20" t="s">
        <v>0</v>
      </c>
      <c r="E10" s="20" t="s">
        <v>6</v>
      </c>
      <c r="F10" s="20" t="s">
        <v>65</v>
      </c>
    </row>
    <row r="11" spans="1:6" x14ac:dyDescent="0.3">
      <c r="B11" s="21"/>
      <c r="C11" s="21" t="s">
        <v>8</v>
      </c>
      <c r="D11" s="21" t="s">
        <v>1</v>
      </c>
      <c r="E11" s="21" t="s">
        <v>64</v>
      </c>
      <c r="F11" s="21" t="s">
        <v>67</v>
      </c>
    </row>
    <row r="12" spans="1:6" x14ac:dyDescent="0.3">
      <c r="B12" s="22" t="s">
        <v>9</v>
      </c>
      <c r="C12" s="22" t="s">
        <v>10</v>
      </c>
      <c r="D12" s="22" t="s">
        <v>2</v>
      </c>
      <c r="E12" s="25">
        <v>0.18</v>
      </c>
      <c r="F12" s="22" t="s">
        <v>68</v>
      </c>
    </row>
    <row r="13" spans="1:6" x14ac:dyDescent="0.3">
      <c r="B13" s="23"/>
      <c r="C13" s="23"/>
      <c r="D13" s="23"/>
      <c r="E13" s="23"/>
      <c r="F13" s="23"/>
    </row>
    <row r="14" spans="1:6" ht="20.100000000000001" customHeight="1" x14ac:dyDescent="0.3">
      <c r="B14" s="4" t="s">
        <v>11</v>
      </c>
      <c r="C14" s="4">
        <v>255772</v>
      </c>
      <c r="D14" s="5">
        <f>SUM(C14*D7)</f>
        <v>382127.97189600003</v>
      </c>
      <c r="E14" s="5">
        <f>SUM(D14*E12)</f>
        <v>68783.034941279999</v>
      </c>
      <c r="F14" s="5">
        <f>D14+E14</f>
        <v>450911.00683728</v>
      </c>
    </row>
    <row r="15" spans="1:6" ht="20.100000000000001" customHeight="1" x14ac:dyDescent="0.3">
      <c r="B15" s="4" t="s">
        <v>58</v>
      </c>
      <c r="C15" s="4">
        <v>2742</v>
      </c>
      <c r="D15" s="5">
        <f>$D$7*C15</f>
        <v>4096.5973560000002</v>
      </c>
      <c r="E15" s="5">
        <f>SUM(D15*$E$12)</f>
        <v>737.38752408000005</v>
      </c>
      <c r="F15" s="5">
        <f t="shared" ref="F15:F28" si="0">D15+E15</f>
        <v>4833.98488008</v>
      </c>
    </row>
    <row r="16" spans="1:6" ht="20.100000000000001" customHeight="1" x14ac:dyDescent="0.3">
      <c r="B16" s="74"/>
      <c r="C16" s="76"/>
      <c r="D16" s="5">
        <f>SUM(D14/12)+(D15/12)</f>
        <v>32185.380771000004</v>
      </c>
      <c r="E16" s="5">
        <f>SUM(E14/12)+(E15/12)</f>
        <v>5793.3685387799997</v>
      </c>
      <c r="F16" s="5">
        <f t="shared" si="0"/>
        <v>37978.749309780003</v>
      </c>
    </row>
    <row r="17" spans="2:6" ht="20.100000000000001" customHeight="1" x14ac:dyDescent="0.3">
      <c r="B17" s="4" t="s">
        <v>12</v>
      </c>
      <c r="C17" s="4">
        <v>257444</v>
      </c>
      <c r="D17" s="5">
        <f>SUM(C17*D7)</f>
        <v>384625.96999200003</v>
      </c>
      <c r="E17" s="5">
        <f>SUM(D17*E12)</f>
        <v>69232.674598559999</v>
      </c>
      <c r="F17" s="5">
        <f t="shared" si="0"/>
        <v>453858.64459056</v>
      </c>
    </row>
    <row r="18" spans="2:6" ht="20.100000000000001" customHeight="1" x14ac:dyDescent="0.3">
      <c r="B18" s="4" t="s">
        <v>58</v>
      </c>
      <c r="C18" s="4">
        <v>2742</v>
      </c>
      <c r="D18" s="5">
        <f>$D$7*C18</f>
        <v>4096.5973560000002</v>
      </c>
      <c r="E18" s="5">
        <f>SUM(D18*$E$12)</f>
        <v>737.38752408000005</v>
      </c>
      <c r="F18" s="5">
        <f t="shared" si="0"/>
        <v>4833.98488008</v>
      </c>
    </row>
    <row r="19" spans="2:6" ht="20.100000000000001" customHeight="1" x14ac:dyDescent="0.3">
      <c r="B19" s="16"/>
      <c r="C19" s="12"/>
      <c r="D19" s="5">
        <f>SUM(D17/12)+(D18/12)</f>
        <v>32393.547279000002</v>
      </c>
      <c r="E19" s="5">
        <f>SUM(E17/12)+(E18/12)</f>
        <v>5830.83851022</v>
      </c>
      <c r="F19" s="5">
        <f t="shared" si="0"/>
        <v>38224.385789220003</v>
      </c>
    </row>
    <row r="20" spans="2:6" ht="20.100000000000001" customHeight="1" x14ac:dyDescent="0.3">
      <c r="B20" s="4" t="s">
        <v>13</v>
      </c>
      <c r="C20" s="4">
        <v>258601</v>
      </c>
      <c r="D20" s="5">
        <f>SUM(C20*D7)</f>
        <v>386354.54881800001</v>
      </c>
      <c r="E20" s="5">
        <f>SUM(D20*E12)</f>
        <v>69543.818787240001</v>
      </c>
      <c r="F20" s="5">
        <f t="shared" si="0"/>
        <v>455898.36760524003</v>
      </c>
    </row>
    <row r="21" spans="2:6" ht="20.100000000000001" customHeight="1" x14ac:dyDescent="0.3">
      <c r="B21" s="4" t="s">
        <v>58</v>
      </c>
      <c r="C21" s="4">
        <v>2742</v>
      </c>
      <c r="D21" s="5">
        <f>$D$7*C21</f>
        <v>4096.5973560000002</v>
      </c>
      <c r="E21" s="5">
        <f>SUM(D21*$E$12)</f>
        <v>737.38752408000005</v>
      </c>
      <c r="F21" s="5">
        <f t="shared" si="0"/>
        <v>4833.98488008</v>
      </c>
    </row>
    <row r="22" spans="2:6" ht="20.100000000000001" customHeight="1" x14ac:dyDescent="0.3">
      <c r="B22" s="74"/>
      <c r="C22" s="76"/>
      <c r="D22" s="5">
        <f>SUM(D20/12)+(D21/12)</f>
        <v>32537.595514500001</v>
      </c>
      <c r="E22" s="5">
        <f>SUM(E20/12)+(E21/12)</f>
        <v>5856.7671926100002</v>
      </c>
      <c r="F22" s="5">
        <f t="shared" si="0"/>
        <v>38394.362707109998</v>
      </c>
    </row>
    <row r="23" spans="2:6" ht="20.100000000000001" customHeight="1" x14ac:dyDescent="0.3">
      <c r="B23" s="4" t="s">
        <v>14</v>
      </c>
      <c r="C23" s="4">
        <v>260272</v>
      </c>
      <c r="D23" s="5">
        <f>SUM(C23*D7)</f>
        <v>388851.05289600004</v>
      </c>
      <c r="E23" s="5">
        <f>SUM(D23*E12)</f>
        <v>69993.189521280001</v>
      </c>
      <c r="F23" s="5">
        <f t="shared" si="0"/>
        <v>458844.24241728004</v>
      </c>
    </row>
    <row r="24" spans="2:6" ht="20.100000000000001" customHeight="1" x14ac:dyDescent="0.3">
      <c r="B24" s="4" t="s">
        <v>58</v>
      </c>
      <c r="C24" s="4">
        <v>2742</v>
      </c>
      <c r="D24" s="5">
        <f>$D$7*C24</f>
        <v>4096.5973560000002</v>
      </c>
      <c r="E24" s="5">
        <f>SUM(D24*$E$12)</f>
        <v>737.38752408000005</v>
      </c>
      <c r="F24" s="5">
        <f t="shared" si="0"/>
        <v>4833.98488008</v>
      </c>
    </row>
    <row r="25" spans="2:6" ht="20.100000000000001" customHeight="1" x14ac:dyDescent="0.3">
      <c r="B25" s="74"/>
      <c r="C25" s="76"/>
      <c r="D25" s="13">
        <f>SUM(D23/12)+(D24/12)</f>
        <v>32745.637521000004</v>
      </c>
      <c r="E25" s="13">
        <f>SUM(E23/12)+(E24/12)</f>
        <v>5894.2147537800001</v>
      </c>
      <c r="F25" s="13">
        <f t="shared" si="0"/>
        <v>38639.852274780002</v>
      </c>
    </row>
    <row r="26" spans="2:6" ht="20.100000000000001" customHeight="1" x14ac:dyDescent="0.3">
      <c r="B26" s="4" t="s">
        <v>15</v>
      </c>
      <c r="C26" s="4">
        <v>261430</v>
      </c>
      <c r="D26" s="5">
        <f>SUM(C26*D7)</f>
        <v>390581.12574000005</v>
      </c>
      <c r="E26" s="5">
        <f>SUM(D26*E12)</f>
        <v>70304.602633200004</v>
      </c>
      <c r="F26" s="5">
        <f t="shared" si="0"/>
        <v>460885.72837320005</v>
      </c>
    </row>
    <row r="27" spans="2:6" ht="20.100000000000001" customHeight="1" x14ac:dyDescent="0.3">
      <c r="B27" s="4" t="s">
        <v>58</v>
      </c>
      <c r="C27" s="4">
        <v>2742</v>
      </c>
      <c r="D27" s="5">
        <f>$D$7*C27</f>
        <v>4096.5973560000002</v>
      </c>
      <c r="E27" s="5">
        <f>SUM(D27*$E$12)</f>
        <v>737.38752408000005</v>
      </c>
      <c r="F27" s="5">
        <f t="shared" si="0"/>
        <v>4833.98488008</v>
      </c>
    </row>
    <row r="28" spans="2:6" ht="20.100000000000001" customHeight="1" x14ac:dyDescent="0.3">
      <c r="B28" s="2"/>
      <c r="C28" s="75"/>
      <c r="D28" s="5">
        <f>SUM(D26/12)+(D27/12)</f>
        <v>32889.810258000005</v>
      </c>
      <c r="E28" s="5">
        <f>SUM(E26/12)+(E27/12)</f>
        <v>5920.1658464399998</v>
      </c>
      <c r="F28" s="5">
        <f t="shared" si="0"/>
        <v>38809.976104440007</v>
      </c>
    </row>
    <row r="35" spans="7:7" x14ac:dyDescent="0.3">
      <c r="G35" t="s">
        <v>59</v>
      </c>
    </row>
  </sheetData>
  <pageMargins left="0.25" right="0.25" top="0.75" bottom="0.75" header="0.3" footer="0.3"/>
  <pageSetup paperSize="9" scale="94" orientation="landscape" r:id="rId1"/>
  <colBreaks count="1" manualBreakCount="1">
    <brk id="8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81B2-C49E-4EA4-923F-18AB6AE4FB66}">
  <sheetPr>
    <pageSetUpPr fitToPage="1"/>
  </sheetPr>
  <dimension ref="B1:F15"/>
  <sheetViews>
    <sheetView view="pageBreakPreview" topLeftCell="A4" zoomScaleNormal="100" zoomScaleSheetLayoutView="100" workbookViewId="0">
      <selection activeCell="D8" sqref="D8"/>
    </sheetView>
  </sheetViews>
  <sheetFormatPr defaultRowHeight="14.4" x14ac:dyDescent="0.3"/>
  <cols>
    <col min="1" max="1" width="8.6640625" customWidth="1"/>
    <col min="2" max="2" width="38.6640625" customWidth="1"/>
    <col min="3" max="6" width="17.6640625" customWidth="1"/>
  </cols>
  <sheetData>
    <row r="1" spans="2:6" s="27" customFormat="1" ht="15.6" x14ac:dyDescent="0.3">
      <c r="B1" s="28" t="s">
        <v>57</v>
      </c>
      <c r="C1" s="43"/>
      <c r="D1" s="43"/>
      <c r="E1" s="43"/>
      <c r="F1" s="43"/>
    </row>
    <row r="2" spans="2:6" x14ac:dyDescent="0.3">
      <c r="B2" s="6"/>
      <c r="C2" s="6"/>
      <c r="D2" s="6"/>
      <c r="E2" s="6"/>
      <c r="F2" s="6"/>
    </row>
    <row r="3" spans="2:6" x14ac:dyDescent="0.3">
      <c r="B3" s="40" t="s">
        <v>18</v>
      </c>
      <c r="C3" s="6"/>
      <c r="D3" s="6"/>
      <c r="E3" s="6"/>
      <c r="F3" s="6"/>
    </row>
    <row r="4" spans="2:6" x14ac:dyDescent="0.3">
      <c r="B4" s="40"/>
      <c r="C4" s="6"/>
      <c r="D4" s="6"/>
      <c r="E4" s="6"/>
      <c r="F4" s="6"/>
    </row>
    <row r="5" spans="2:6" x14ac:dyDescent="0.3">
      <c r="B5" s="6"/>
      <c r="C5" s="6"/>
      <c r="D5" s="6"/>
      <c r="E5" s="6"/>
      <c r="F5" s="6"/>
    </row>
    <row r="6" spans="2:6" ht="20.100000000000001" customHeight="1" x14ac:dyDescent="0.3">
      <c r="B6" s="6" t="s">
        <v>19</v>
      </c>
      <c r="C6" s="6"/>
      <c r="D6" s="6"/>
      <c r="E6" s="6"/>
      <c r="F6" s="6"/>
    </row>
    <row r="7" spans="2:6" ht="20.100000000000001" customHeight="1" x14ac:dyDescent="0.3">
      <c r="B7" s="6" t="s">
        <v>20</v>
      </c>
      <c r="C7" s="6"/>
      <c r="D7" s="41" t="s">
        <v>80</v>
      </c>
      <c r="E7" s="6"/>
      <c r="F7" s="6"/>
    </row>
    <row r="8" spans="2:6" ht="20.100000000000001" customHeight="1" x14ac:dyDescent="0.3">
      <c r="B8" t="s">
        <v>4</v>
      </c>
      <c r="D8" s="15">
        <v>1.4940180000000001</v>
      </c>
      <c r="E8" s="6"/>
      <c r="F8" s="6"/>
    </row>
    <row r="9" spans="2:6" x14ac:dyDescent="0.3">
      <c r="B9" s="6"/>
      <c r="C9" s="6"/>
      <c r="D9" s="6"/>
      <c r="E9" s="6"/>
      <c r="F9" s="6"/>
    </row>
    <row r="10" spans="2:6" ht="15" customHeight="1" x14ac:dyDescent="0.3">
      <c r="B10" s="29"/>
      <c r="C10" s="29" t="s">
        <v>5</v>
      </c>
      <c r="D10" s="29" t="s">
        <v>0</v>
      </c>
      <c r="E10" s="29" t="s">
        <v>6</v>
      </c>
      <c r="F10" s="29"/>
    </row>
    <row r="11" spans="2:6" ht="15" customHeight="1" x14ac:dyDescent="0.3">
      <c r="B11" s="30"/>
      <c r="C11" s="30" t="s">
        <v>8</v>
      </c>
      <c r="D11" s="30" t="s">
        <v>1</v>
      </c>
      <c r="E11" s="30" t="s">
        <v>64</v>
      </c>
      <c r="F11" s="30" t="s">
        <v>60</v>
      </c>
    </row>
    <row r="12" spans="2:6" ht="15" customHeight="1" x14ac:dyDescent="0.3">
      <c r="B12" s="31" t="s">
        <v>21</v>
      </c>
      <c r="C12" s="31" t="s">
        <v>56</v>
      </c>
      <c r="D12" s="31" t="s">
        <v>2</v>
      </c>
      <c r="E12" s="44">
        <v>0.18</v>
      </c>
      <c r="F12" s="31" t="s">
        <v>61</v>
      </c>
    </row>
    <row r="13" spans="2:6" x14ac:dyDescent="0.3">
      <c r="B13" s="32"/>
      <c r="C13" s="33"/>
      <c r="D13" s="34"/>
      <c r="E13" s="34"/>
      <c r="F13" s="34"/>
    </row>
    <row r="14" spans="2:6" ht="20.100000000000001" customHeight="1" x14ac:dyDescent="0.3">
      <c r="B14" s="35" t="s">
        <v>22</v>
      </c>
      <c r="C14" s="36">
        <v>11000</v>
      </c>
      <c r="D14" s="37">
        <f>C14*D8</f>
        <v>16434.198</v>
      </c>
      <c r="E14" s="37">
        <f>D14*E12</f>
        <v>2958.1556399999999</v>
      </c>
      <c r="F14" s="37">
        <f>D14+E14</f>
        <v>19392.353640000001</v>
      </c>
    </row>
    <row r="15" spans="2:6" ht="20.100000000000001" customHeight="1" x14ac:dyDescent="0.3">
      <c r="B15" s="38"/>
      <c r="C15" s="39"/>
      <c r="D15" s="42">
        <f>D14/12</f>
        <v>1369.5165</v>
      </c>
      <c r="E15" s="37">
        <f>D15*E12</f>
        <v>246.51297</v>
      </c>
      <c r="F15" s="42">
        <f>D15+E15</f>
        <v>1616.0294699999999</v>
      </c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3F1A-644E-42B6-9B9F-E6FF269C38A5}">
  <sheetPr>
    <pageSetUpPr fitToPage="1"/>
  </sheetPr>
  <dimension ref="A1:J35"/>
  <sheetViews>
    <sheetView view="pageBreakPreview" topLeftCell="A3" zoomScaleNormal="100" zoomScaleSheetLayoutView="100" workbookViewId="0">
      <selection activeCell="B8" sqref="B8"/>
    </sheetView>
  </sheetViews>
  <sheetFormatPr defaultRowHeight="14.4" x14ac:dyDescent="0.3"/>
  <cols>
    <col min="1" max="1" width="8.6640625" customWidth="1"/>
    <col min="2" max="2" width="38.6640625" customWidth="1"/>
    <col min="3" max="6" width="17.6640625" customWidth="1"/>
    <col min="7" max="7" width="12.5546875" customWidth="1"/>
    <col min="8" max="8" width="9.109375" customWidth="1"/>
  </cols>
  <sheetData>
    <row r="1" spans="1:6" ht="15.6" x14ac:dyDescent="0.3">
      <c r="A1" s="27"/>
      <c r="B1" s="26" t="s">
        <v>7</v>
      </c>
      <c r="C1" s="26"/>
      <c r="D1" s="26"/>
      <c r="E1" s="26"/>
      <c r="F1" s="27"/>
    </row>
    <row r="2" spans="1:6" x14ac:dyDescent="0.3">
      <c r="B2" s="1"/>
      <c r="C2" s="1"/>
      <c r="D2" s="1"/>
      <c r="E2" s="1"/>
    </row>
    <row r="3" spans="1:6" x14ac:dyDescent="0.3">
      <c r="B3" s="1" t="s">
        <v>78</v>
      </c>
      <c r="C3" s="1"/>
      <c r="D3" s="1"/>
      <c r="E3" s="1"/>
    </row>
    <row r="4" spans="1:6" x14ac:dyDescent="0.3">
      <c r="B4" s="14" t="s">
        <v>81</v>
      </c>
    </row>
    <row r="6" spans="1:6" ht="20.100000000000001" customHeight="1" x14ac:dyDescent="0.3">
      <c r="B6" s="6" t="s">
        <v>19</v>
      </c>
    </row>
    <row r="7" spans="1:6" ht="20.100000000000001" customHeight="1" x14ac:dyDescent="0.3">
      <c r="B7" s="6" t="s">
        <v>4</v>
      </c>
      <c r="D7" s="15">
        <v>1.4940180000000001</v>
      </c>
      <c r="E7" t="s">
        <v>3</v>
      </c>
    </row>
    <row r="8" spans="1:6" ht="20.100000000000001" customHeight="1" x14ac:dyDescent="0.3">
      <c r="D8" s="1" t="s">
        <v>80</v>
      </c>
    </row>
    <row r="9" spans="1:6" x14ac:dyDescent="0.3">
      <c r="D9" s="1"/>
    </row>
    <row r="10" spans="1:6" x14ac:dyDescent="0.3">
      <c r="B10" s="10"/>
      <c r="C10" s="10" t="s">
        <v>5</v>
      </c>
      <c r="D10" s="20" t="s">
        <v>0</v>
      </c>
      <c r="E10" s="11" t="s">
        <v>6</v>
      </c>
      <c r="F10" s="11" t="s">
        <v>62</v>
      </c>
    </row>
    <row r="11" spans="1:6" x14ac:dyDescent="0.3">
      <c r="B11" s="16"/>
      <c r="C11" s="16" t="s">
        <v>8</v>
      </c>
      <c r="D11" s="21" t="s">
        <v>1</v>
      </c>
      <c r="E11" s="73" t="s">
        <v>64</v>
      </c>
      <c r="F11" s="73" t="s">
        <v>66</v>
      </c>
    </row>
    <row r="12" spans="1:6" x14ac:dyDescent="0.3">
      <c r="B12" s="16" t="s">
        <v>9</v>
      </c>
      <c r="C12" s="77">
        <v>43525</v>
      </c>
      <c r="D12" s="21" t="s">
        <v>2</v>
      </c>
      <c r="E12" s="25">
        <v>0.18</v>
      </c>
      <c r="F12" s="73" t="s">
        <v>61</v>
      </c>
    </row>
    <row r="13" spans="1:6" x14ac:dyDescent="0.3">
      <c r="B13" s="23"/>
      <c r="C13" s="23"/>
      <c r="D13" s="23"/>
      <c r="E13" s="23"/>
      <c r="F13" s="23"/>
    </row>
    <row r="14" spans="1:6" ht="20.100000000000001" customHeight="1" x14ac:dyDescent="0.3">
      <c r="B14" s="4" t="s">
        <v>11</v>
      </c>
      <c r="C14" s="5">
        <v>289418</v>
      </c>
      <c r="D14" s="5">
        <f>SUM(C14*D7)</f>
        <v>432395.70152400003</v>
      </c>
      <c r="E14" s="5">
        <f>SUM(D14*E12)</f>
        <v>77831.226274319997</v>
      </c>
      <c r="F14" s="5">
        <f>D14+E14</f>
        <v>510226.92779832002</v>
      </c>
    </row>
    <row r="15" spans="1:6" ht="20.100000000000001" customHeight="1" x14ac:dyDescent="0.3">
      <c r="B15" s="4" t="s">
        <v>58</v>
      </c>
      <c r="C15" s="4">
        <v>2742</v>
      </c>
      <c r="D15" s="5">
        <f>$D$7*C15</f>
        <v>4096.5973560000002</v>
      </c>
      <c r="E15" s="5">
        <f>SUM(D15*$E$12)</f>
        <v>737.38752408000005</v>
      </c>
      <c r="F15" s="5">
        <f t="shared" ref="F15:F28" si="0">D15+E15</f>
        <v>4833.98488008</v>
      </c>
    </row>
    <row r="16" spans="1:6" ht="20.100000000000001" customHeight="1" x14ac:dyDescent="0.3">
      <c r="B16" s="74"/>
      <c r="C16" s="76"/>
      <c r="D16" s="5">
        <f>SUM(D14/12)+(D15/12)</f>
        <v>36374.358240000009</v>
      </c>
      <c r="E16" s="5">
        <f>SUM(E14/12)+(E15/12)</f>
        <v>6547.3844831999995</v>
      </c>
      <c r="F16" s="5">
        <f t="shared" si="0"/>
        <v>42921.742723200005</v>
      </c>
    </row>
    <row r="17" spans="2:10" ht="20.100000000000001" customHeight="1" x14ac:dyDescent="0.3">
      <c r="B17" s="4" t="s">
        <v>12</v>
      </c>
      <c r="C17" s="5">
        <v>289418</v>
      </c>
      <c r="D17" s="5">
        <f>SUM(C17*D7)</f>
        <v>432395.70152400003</v>
      </c>
      <c r="E17" s="5">
        <f>SUM(D17*E12)</f>
        <v>77831.226274319997</v>
      </c>
      <c r="F17" s="5">
        <f t="shared" si="0"/>
        <v>510226.92779832002</v>
      </c>
    </row>
    <row r="18" spans="2:10" ht="20.100000000000001" customHeight="1" x14ac:dyDescent="0.3">
      <c r="B18" s="4" t="s">
        <v>58</v>
      </c>
      <c r="C18" s="4">
        <v>2742</v>
      </c>
      <c r="D18" s="5">
        <f>$D$7*C18</f>
        <v>4096.5973560000002</v>
      </c>
      <c r="E18" s="5">
        <f>SUM(D18*$E$12)</f>
        <v>737.38752408000005</v>
      </c>
      <c r="F18" s="5">
        <f t="shared" si="0"/>
        <v>4833.98488008</v>
      </c>
    </row>
    <row r="19" spans="2:10" ht="20.100000000000001" customHeight="1" x14ac:dyDescent="0.3">
      <c r="B19" s="74"/>
      <c r="C19" s="76"/>
      <c r="D19" s="5">
        <f>SUM(D17/12)+(D18/12)</f>
        <v>36374.358240000009</v>
      </c>
      <c r="E19" s="5">
        <f>SUM(E17/12)+(E18/12)</f>
        <v>6547.3844831999995</v>
      </c>
      <c r="F19" s="5">
        <f t="shared" si="0"/>
        <v>42921.742723200005</v>
      </c>
    </row>
    <row r="20" spans="2:10" ht="20.100000000000001" customHeight="1" x14ac:dyDescent="0.3">
      <c r="B20" s="4" t="s">
        <v>13</v>
      </c>
      <c r="C20" s="5">
        <v>289418</v>
      </c>
      <c r="D20" s="5">
        <f>SUM(C20*D7)</f>
        <v>432395.70152400003</v>
      </c>
      <c r="E20" s="5">
        <f>SUM(D20*E12)</f>
        <v>77831.226274319997</v>
      </c>
      <c r="F20" s="5">
        <f t="shared" si="0"/>
        <v>510226.92779832002</v>
      </c>
    </row>
    <row r="21" spans="2:10" ht="20.100000000000001" customHeight="1" x14ac:dyDescent="0.3">
      <c r="B21" s="4" t="s">
        <v>58</v>
      </c>
      <c r="C21" s="4">
        <v>2742</v>
      </c>
      <c r="D21" s="5">
        <f>$D$7*C21</f>
        <v>4096.5973560000002</v>
      </c>
      <c r="E21" s="5">
        <f>SUM(D21*$E$12)</f>
        <v>737.38752408000005</v>
      </c>
      <c r="F21" s="5">
        <f t="shared" si="0"/>
        <v>4833.98488008</v>
      </c>
      <c r="H21" s="12"/>
      <c r="I21" s="12"/>
      <c r="J21" s="12"/>
    </row>
    <row r="22" spans="2:10" ht="20.100000000000001" customHeight="1" x14ac:dyDescent="0.3">
      <c r="B22" s="74"/>
      <c r="C22" s="76"/>
      <c r="D22" s="5">
        <f>SUM(D20/12)+(D21/12)</f>
        <v>36374.358240000009</v>
      </c>
      <c r="E22" s="5">
        <f>SUM(E20/12)+(E21/12)</f>
        <v>6547.3844831999995</v>
      </c>
      <c r="F22" s="5">
        <f t="shared" si="0"/>
        <v>42921.742723200005</v>
      </c>
    </row>
    <row r="23" spans="2:10" ht="20.100000000000001" customHeight="1" x14ac:dyDescent="0.3">
      <c r="B23" s="4" t="s">
        <v>14</v>
      </c>
      <c r="C23" s="5">
        <v>289418</v>
      </c>
      <c r="D23" s="5">
        <f>SUM(C23*D7)</f>
        <v>432395.70152400003</v>
      </c>
      <c r="E23" s="5">
        <f>SUM(D23*E12)</f>
        <v>77831.226274319997</v>
      </c>
      <c r="F23" s="5">
        <f t="shared" si="0"/>
        <v>510226.92779832002</v>
      </c>
    </row>
    <row r="24" spans="2:10" ht="20.100000000000001" customHeight="1" x14ac:dyDescent="0.3">
      <c r="B24" s="4" t="s">
        <v>58</v>
      </c>
      <c r="C24" s="4">
        <v>2742</v>
      </c>
      <c r="D24" s="5">
        <f>$D$7*C24</f>
        <v>4096.5973560000002</v>
      </c>
      <c r="E24" s="5">
        <f>SUM(D24*$E$12)</f>
        <v>737.38752408000005</v>
      </c>
      <c r="F24" s="5">
        <f t="shared" si="0"/>
        <v>4833.98488008</v>
      </c>
    </row>
    <row r="25" spans="2:10" ht="20.100000000000001" customHeight="1" x14ac:dyDescent="0.3">
      <c r="B25" s="74"/>
      <c r="C25" s="76"/>
      <c r="D25" s="5">
        <f>SUM(D23/12)+(D24/12)</f>
        <v>36374.358240000009</v>
      </c>
      <c r="E25" s="5">
        <f>SUM(E23/12)+(E24/12)</f>
        <v>6547.3844831999995</v>
      </c>
      <c r="F25" s="5">
        <f t="shared" si="0"/>
        <v>42921.742723200005</v>
      </c>
    </row>
    <row r="26" spans="2:10" ht="20.100000000000001" customHeight="1" x14ac:dyDescent="0.3">
      <c r="B26" s="4" t="s">
        <v>15</v>
      </c>
      <c r="C26" s="5">
        <v>289418</v>
      </c>
      <c r="D26" s="5">
        <f>SUM(C26*D7)</f>
        <v>432395.70152400003</v>
      </c>
      <c r="E26" s="13">
        <f>SUM(D26*E12)</f>
        <v>77831.226274319997</v>
      </c>
      <c r="F26" s="13">
        <f t="shared" si="0"/>
        <v>510226.92779832002</v>
      </c>
    </row>
    <row r="27" spans="2:10" ht="20.100000000000001" customHeight="1" x14ac:dyDescent="0.3">
      <c r="B27" s="4" t="s">
        <v>58</v>
      </c>
      <c r="C27" s="4">
        <v>2742</v>
      </c>
      <c r="D27" s="5">
        <f>$D$7*C27</f>
        <v>4096.5973560000002</v>
      </c>
      <c r="E27" s="5">
        <f>SUM(D27*$E$12)</f>
        <v>737.38752408000005</v>
      </c>
      <c r="F27" s="5">
        <f t="shared" si="0"/>
        <v>4833.98488008</v>
      </c>
    </row>
    <row r="28" spans="2:10" ht="20.100000000000001" customHeight="1" x14ac:dyDescent="0.3">
      <c r="B28" s="74"/>
      <c r="C28" s="76"/>
      <c r="D28" s="5">
        <f>SUM(D26/12)+(D27/12)</f>
        <v>36374.358240000009</v>
      </c>
      <c r="E28" s="5">
        <f>SUM(E26/12)+(E27/12)</f>
        <v>6547.3844831999995</v>
      </c>
      <c r="F28" s="5">
        <f t="shared" si="0"/>
        <v>42921.742723200005</v>
      </c>
    </row>
    <row r="35" spans="7:7" x14ac:dyDescent="0.3">
      <c r="G35" t="s">
        <v>59</v>
      </c>
    </row>
  </sheetData>
  <pageMargins left="0.25" right="0.25" top="0.75" bottom="0.75" header="0.3" footer="0.3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5"/>
  <sheetViews>
    <sheetView view="pageBreakPreview" zoomScaleNormal="100" zoomScaleSheetLayoutView="100" workbookViewId="0">
      <selection activeCell="D8" sqref="D8"/>
    </sheetView>
  </sheetViews>
  <sheetFormatPr defaultRowHeight="14.4" x14ac:dyDescent="0.3"/>
  <cols>
    <col min="1" max="1" width="8.6640625" customWidth="1"/>
    <col min="2" max="2" width="38.6640625" customWidth="1"/>
    <col min="3" max="6" width="17.6640625" customWidth="1"/>
    <col min="7" max="7" width="12.5546875" customWidth="1"/>
    <col min="8" max="8" width="9.109375" customWidth="1"/>
  </cols>
  <sheetData>
    <row r="1" spans="1:6" ht="15.6" x14ac:dyDescent="0.3">
      <c r="A1" s="27"/>
      <c r="B1" s="26" t="s">
        <v>7</v>
      </c>
      <c r="C1" s="26"/>
      <c r="D1" s="26"/>
      <c r="E1" s="26"/>
      <c r="F1" s="27"/>
    </row>
    <row r="2" spans="1:6" x14ac:dyDescent="0.3">
      <c r="B2" s="1"/>
      <c r="C2" s="1"/>
      <c r="D2" s="1"/>
      <c r="E2" s="1"/>
    </row>
    <row r="3" spans="1:6" x14ac:dyDescent="0.3">
      <c r="B3" s="1" t="s">
        <v>76</v>
      </c>
      <c r="C3" s="1"/>
      <c r="D3" s="1"/>
      <c r="E3" s="1"/>
    </row>
    <row r="4" spans="1:6" x14ac:dyDescent="0.3">
      <c r="B4" s="14" t="s">
        <v>77</v>
      </c>
    </row>
    <row r="6" spans="1:6" ht="20.100000000000001" customHeight="1" x14ac:dyDescent="0.3">
      <c r="B6" s="6" t="s">
        <v>19</v>
      </c>
    </row>
    <row r="7" spans="1:6" ht="20.100000000000001" customHeight="1" x14ac:dyDescent="0.3">
      <c r="B7" s="6" t="s">
        <v>4</v>
      </c>
      <c r="D7" s="15">
        <v>1.4940180000000001</v>
      </c>
      <c r="E7" t="s">
        <v>3</v>
      </c>
    </row>
    <row r="8" spans="1:6" ht="20.100000000000001" customHeight="1" x14ac:dyDescent="0.3">
      <c r="B8" t="s">
        <v>70</v>
      </c>
      <c r="D8" s="1" t="s">
        <v>80</v>
      </c>
    </row>
    <row r="9" spans="1:6" x14ac:dyDescent="0.3">
      <c r="D9" s="1"/>
    </row>
    <row r="10" spans="1:6" x14ac:dyDescent="0.3">
      <c r="B10" s="10"/>
      <c r="C10" s="10" t="s">
        <v>5</v>
      </c>
      <c r="D10" s="20" t="s">
        <v>0</v>
      </c>
      <c r="E10" s="11" t="s">
        <v>6</v>
      </c>
      <c r="F10" s="11" t="s">
        <v>62</v>
      </c>
    </row>
    <row r="11" spans="1:6" x14ac:dyDescent="0.3">
      <c r="B11" s="16"/>
      <c r="C11" s="16" t="s">
        <v>8</v>
      </c>
      <c r="D11" s="21" t="s">
        <v>1</v>
      </c>
      <c r="E11" s="73" t="s">
        <v>64</v>
      </c>
      <c r="F11" s="73" t="s">
        <v>66</v>
      </c>
    </row>
    <row r="12" spans="1:6" x14ac:dyDescent="0.3">
      <c r="B12" s="16" t="s">
        <v>9</v>
      </c>
      <c r="C12" s="77">
        <v>43525</v>
      </c>
      <c r="D12" s="21" t="s">
        <v>2</v>
      </c>
      <c r="E12" s="25">
        <v>0.18</v>
      </c>
      <c r="F12" s="73" t="s">
        <v>61</v>
      </c>
    </row>
    <row r="13" spans="1:6" x14ac:dyDescent="0.3">
      <c r="B13" s="23"/>
      <c r="C13" s="23"/>
      <c r="D13" s="23"/>
      <c r="E13" s="23"/>
      <c r="F13" s="23"/>
    </row>
    <row r="14" spans="1:6" ht="20.100000000000001" customHeight="1" x14ac:dyDescent="0.3">
      <c r="B14" s="4" t="s">
        <v>11</v>
      </c>
      <c r="C14" s="4">
        <v>255772</v>
      </c>
      <c r="D14" s="5">
        <f>SUM(C14*D7)</f>
        <v>382127.97189600003</v>
      </c>
      <c r="E14" s="5">
        <f>SUM(D14*E12)</f>
        <v>68783.034941279999</v>
      </c>
      <c r="F14" s="5">
        <f>D14+E14</f>
        <v>450911.00683728</v>
      </c>
    </row>
    <row r="15" spans="1:6" ht="20.100000000000001" customHeight="1" x14ac:dyDescent="0.3">
      <c r="B15" s="4" t="s">
        <v>58</v>
      </c>
      <c r="C15" s="4">
        <v>2742</v>
      </c>
      <c r="D15" s="5">
        <f>$D$7*C15</f>
        <v>4096.5973560000002</v>
      </c>
      <c r="E15" s="5">
        <f>SUM(D15*$E$12)</f>
        <v>737.38752408000005</v>
      </c>
      <c r="F15" s="5">
        <f t="shared" ref="F15:F28" si="0">D15+E15</f>
        <v>4833.98488008</v>
      </c>
    </row>
    <row r="16" spans="1:6" ht="20.100000000000001" customHeight="1" x14ac:dyDescent="0.3">
      <c r="B16" s="74"/>
      <c r="C16" s="76"/>
      <c r="D16" s="5">
        <f>SUM(D14/12)+(D15/12)</f>
        <v>32185.380771000004</v>
      </c>
      <c r="E16" s="5">
        <f>SUM(E14/12)+(E15/12)</f>
        <v>5793.3685387799997</v>
      </c>
      <c r="F16" s="5">
        <f t="shared" si="0"/>
        <v>37978.749309780003</v>
      </c>
    </row>
    <row r="17" spans="2:10" ht="20.100000000000001" customHeight="1" x14ac:dyDescent="0.3">
      <c r="B17" s="4" t="s">
        <v>12</v>
      </c>
      <c r="C17" s="4">
        <v>257444</v>
      </c>
      <c r="D17" s="5">
        <f>SUM(C17*D7)</f>
        <v>384625.96999200003</v>
      </c>
      <c r="E17" s="5">
        <f>SUM(D17*E12)</f>
        <v>69232.674598559999</v>
      </c>
      <c r="F17" s="5">
        <f t="shared" si="0"/>
        <v>453858.64459056</v>
      </c>
    </row>
    <row r="18" spans="2:10" ht="20.100000000000001" customHeight="1" x14ac:dyDescent="0.3">
      <c r="B18" s="4" t="s">
        <v>58</v>
      </c>
      <c r="C18" s="4">
        <v>2742</v>
      </c>
      <c r="D18" s="5">
        <f>$D$7*C18</f>
        <v>4096.5973560000002</v>
      </c>
      <c r="E18" s="5">
        <f>SUM(D18*$E$12)</f>
        <v>737.38752408000005</v>
      </c>
      <c r="F18" s="5">
        <f t="shared" si="0"/>
        <v>4833.98488008</v>
      </c>
    </row>
    <row r="19" spans="2:10" ht="20.100000000000001" customHeight="1" x14ac:dyDescent="0.3">
      <c r="B19" s="74"/>
      <c r="C19" s="76"/>
      <c r="D19" s="5">
        <f>SUM(D17/12)+(D18/12)</f>
        <v>32393.547279000002</v>
      </c>
      <c r="E19" s="5">
        <f>SUM(E17/12)+(E18/12)</f>
        <v>5830.83851022</v>
      </c>
      <c r="F19" s="5">
        <f t="shared" si="0"/>
        <v>38224.385789220003</v>
      </c>
    </row>
    <row r="20" spans="2:10" ht="20.100000000000001" customHeight="1" x14ac:dyDescent="0.3">
      <c r="B20" s="4" t="s">
        <v>13</v>
      </c>
      <c r="C20" s="4">
        <v>258601</v>
      </c>
      <c r="D20" s="5">
        <f>SUM(C20*D7)</f>
        <v>386354.54881800001</v>
      </c>
      <c r="E20" s="5">
        <f>SUM(D20*E12)</f>
        <v>69543.818787240001</v>
      </c>
      <c r="F20" s="5">
        <f t="shared" si="0"/>
        <v>455898.36760524003</v>
      </c>
    </row>
    <row r="21" spans="2:10" ht="20.100000000000001" customHeight="1" x14ac:dyDescent="0.3">
      <c r="B21" s="4" t="s">
        <v>58</v>
      </c>
      <c r="C21" s="4">
        <v>2742</v>
      </c>
      <c r="D21" s="5">
        <f>$D$7*C21</f>
        <v>4096.5973560000002</v>
      </c>
      <c r="E21" s="5">
        <f>SUM(D21*$E$12)</f>
        <v>737.38752408000005</v>
      </c>
      <c r="F21" s="5">
        <f t="shared" si="0"/>
        <v>4833.98488008</v>
      </c>
      <c r="H21" s="12"/>
      <c r="I21" s="12"/>
      <c r="J21" s="12"/>
    </row>
    <row r="22" spans="2:10" ht="20.100000000000001" customHeight="1" x14ac:dyDescent="0.3">
      <c r="B22" s="74"/>
      <c r="C22" s="76"/>
      <c r="D22" s="5">
        <f>SUM(D20/12)+(D21/12)</f>
        <v>32537.595514500001</v>
      </c>
      <c r="E22" s="5">
        <f>SUM(E20/12)+(E21/12)</f>
        <v>5856.7671926100002</v>
      </c>
      <c r="F22" s="5">
        <f t="shared" si="0"/>
        <v>38394.362707109998</v>
      </c>
    </row>
    <row r="23" spans="2:10" ht="20.100000000000001" customHeight="1" x14ac:dyDescent="0.3">
      <c r="B23" s="4" t="s">
        <v>14</v>
      </c>
      <c r="C23" s="4">
        <v>260272</v>
      </c>
      <c r="D23" s="5">
        <f>SUM(C23*D7)</f>
        <v>388851.05289600004</v>
      </c>
      <c r="E23" s="5">
        <f>SUM(D23*E12)</f>
        <v>69993.189521280001</v>
      </c>
      <c r="F23" s="5">
        <f t="shared" si="0"/>
        <v>458844.24241728004</v>
      </c>
    </row>
    <row r="24" spans="2:10" ht="20.100000000000001" customHeight="1" x14ac:dyDescent="0.3">
      <c r="B24" s="4" t="s">
        <v>58</v>
      </c>
      <c r="C24" s="4">
        <v>2742</v>
      </c>
      <c r="D24" s="5">
        <f>$D$7*C24</f>
        <v>4096.5973560000002</v>
      </c>
      <c r="E24" s="5">
        <f>SUM(D24*$E$12)</f>
        <v>737.38752408000005</v>
      </c>
      <c r="F24" s="5">
        <f t="shared" si="0"/>
        <v>4833.98488008</v>
      </c>
    </row>
    <row r="25" spans="2:10" ht="20.100000000000001" customHeight="1" x14ac:dyDescent="0.3">
      <c r="B25" s="74"/>
      <c r="C25" s="76"/>
      <c r="D25" s="5">
        <f>SUM(D23/12)+(D24/12)</f>
        <v>32745.637521000004</v>
      </c>
      <c r="E25" s="5">
        <f>SUM(E23/12)+(E24/12)</f>
        <v>5894.2147537800001</v>
      </c>
      <c r="F25" s="5">
        <f t="shared" si="0"/>
        <v>38639.852274780002</v>
      </c>
    </row>
    <row r="26" spans="2:10" ht="20.100000000000001" customHeight="1" x14ac:dyDescent="0.3">
      <c r="B26" s="4" t="s">
        <v>15</v>
      </c>
      <c r="C26" s="4">
        <v>261430</v>
      </c>
      <c r="D26" s="5">
        <f>SUM(C26*D7)</f>
        <v>390581.12574000005</v>
      </c>
      <c r="E26" s="13">
        <f>SUM(D26*E12)</f>
        <v>70304.602633200004</v>
      </c>
      <c r="F26" s="13">
        <f t="shared" si="0"/>
        <v>460885.72837320005</v>
      </c>
    </row>
    <row r="27" spans="2:10" ht="20.100000000000001" customHeight="1" x14ac:dyDescent="0.3">
      <c r="B27" s="4" t="s">
        <v>58</v>
      </c>
      <c r="C27" s="4">
        <v>2742</v>
      </c>
      <c r="D27" s="5">
        <f>$D$7*C27</f>
        <v>4096.5973560000002</v>
      </c>
      <c r="E27" s="5">
        <f>SUM(D27*$E$12)</f>
        <v>737.38752408000005</v>
      </c>
      <c r="F27" s="5">
        <f t="shared" si="0"/>
        <v>4833.98488008</v>
      </c>
    </row>
    <row r="28" spans="2:10" ht="20.100000000000001" customHeight="1" x14ac:dyDescent="0.3">
      <c r="B28" s="74"/>
      <c r="C28" s="76"/>
      <c r="D28" s="5">
        <f>SUM(D26/12)+(D27/12)</f>
        <v>32889.810258000005</v>
      </c>
      <c r="E28" s="5">
        <f>SUM(E26/12)+(E27/12)</f>
        <v>5920.1658464399998</v>
      </c>
      <c r="F28" s="5">
        <f t="shared" si="0"/>
        <v>38809.976104440007</v>
      </c>
    </row>
    <row r="35" spans="7:7" x14ac:dyDescent="0.3">
      <c r="G35" t="s">
        <v>59</v>
      </c>
    </row>
  </sheetData>
  <pageMargins left="0.25" right="0.25" top="0.75" bottom="0.75" header="0.3" footer="0.3"/>
  <pageSetup paperSize="9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35"/>
  <sheetViews>
    <sheetView view="pageBreakPreview" topLeftCell="A7" zoomScaleNormal="100" zoomScaleSheetLayoutView="100" workbookViewId="0">
      <selection activeCell="D8" sqref="D8"/>
    </sheetView>
  </sheetViews>
  <sheetFormatPr defaultRowHeight="14.4" x14ac:dyDescent="0.3"/>
  <cols>
    <col min="1" max="1" width="8.6640625" customWidth="1"/>
    <col min="2" max="2" width="38.6640625" customWidth="1"/>
    <col min="3" max="6" width="17.6640625" customWidth="1"/>
  </cols>
  <sheetData>
    <row r="1" spans="2:6" s="27" customFormat="1" ht="15.6" x14ac:dyDescent="0.3">
      <c r="B1" s="26" t="s">
        <v>7</v>
      </c>
      <c r="C1" s="26"/>
      <c r="D1" s="26"/>
      <c r="E1" s="26"/>
    </row>
    <row r="2" spans="2:6" x14ac:dyDescent="0.3">
      <c r="B2" s="1"/>
      <c r="C2" s="1"/>
      <c r="D2" s="1"/>
      <c r="E2" s="1"/>
    </row>
    <row r="3" spans="2:6" x14ac:dyDescent="0.3">
      <c r="B3" s="1" t="s">
        <v>72</v>
      </c>
      <c r="C3" s="1"/>
      <c r="D3" s="1"/>
      <c r="E3" s="1"/>
    </row>
    <row r="4" spans="2:6" x14ac:dyDescent="0.3">
      <c r="B4" s="14" t="s">
        <v>74</v>
      </c>
    </row>
    <row r="7" spans="2:6" x14ac:dyDescent="0.3">
      <c r="B7" s="6" t="s">
        <v>19</v>
      </c>
    </row>
    <row r="8" spans="2:6" ht="20.100000000000001" customHeight="1" x14ac:dyDescent="0.3">
      <c r="B8" t="s">
        <v>4</v>
      </c>
      <c r="D8" s="15">
        <v>1.4940180000000001</v>
      </c>
      <c r="E8" t="s">
        <v>3</v>
      </c>
    </row>
    <row r="9" spans="2:6" ht="20.100000000000001" customHeight="1" x14ac:dyDescent="0.3">
      <c r="B9" t="s">
        <v>69</v>
      </c>
      <c r="D9" s="1" t="s">
        <v>80</v>
      </c>
    </row>
    <row r="11" spans="2:6" x14ac:dyDescent="0.3">
      <c r="B11" s="20"/>
      <c r="C11" s="20" t="s">
        <v>5</v>
      </c>
      <c r="D11" s="20" t="s">
        <v>0</v>
      </c>
      <c r="E11" s="20" t="s">
        <v>73</v>
      </c>
      <c r="F11" s="20" t="s">
        <v>65</v>
      </c>
    </row>
    <row r="12" spans="2:6" x14ac:dyDescent="0.3">
      <c r="B12" s="21"/>
      <c r="C12" s="21" t="s">
        <v>8</v>
      </c>
      <c r="D12" s="21" t="s">
        <v>1</v>
      </c>
      <c r="E12" s="21" t="s">
        <v>75</v>
      </c>
      <c r="F12" s="21" t="s">
        <v>63</v>
      </c>
    </row>
    <row r="13" spans="2:6" x14ac:dyDescent="0.3">
      <c r="B13" s="22" t="s">
        <v>9</v>
      </c>
      <c r="C13" s="22" t="s">
        <v>10</v>
      </c>
      <c r="D13" s="22" t="s">
        <v>2</v>
      </c>
      <c r="E13" s="25">
        <v>0.17699999999999999</v>
      </c>
      <c r="F13" s="22" t="s">
        <v>61</v>
      </c>
    </row>
    <row r="14" spans="2:6" ht="15" customHeight="1" x14ac:dyDescent="0.3">
      <c r="B14" s="23"/>
      <c r="C14" s="23"/>
      <c r="D14" s="23"/>
      <c r="E14" s="24"/>
      <c r="F14" s="23"/>
    </row>
    <row r="15" spans="2:6" ht="20.100000000000001" customHeight="1" x14ac:dyDescent="0.3">
      <c r="B15" s="22" t="s">
        <v>11</v>
      </c>
      <c r="C15" s="19">
        <v>243077</v>
      </c>
      <c r="D15" s="19">
        <f>SUM(C15*D8)</f>
        <v>363161.41338600003</v>
      </c>
      <c r="E15" s="19">
        <f>SUM(D15*E13)</f>
        <v>64279.570169322003</v>
      </c>
      <c r="F15" s="19">
        <f>D15+E15</f>
        <v>427440.98355532205</v>
      </c>
    </row>
    <row r="16" spans="2:6" ht="20.100000000000001" customHeight="1" x14ac:dyDescent="0.3">
      <c r="B16" s="4" t="s">
        <v>58</v>
      </c>
      <c r="C16" s="5">
        <v>300</v>
      </c>
      <c r="D16" s="5">
        <f>C16*$D$8</f>
        <v>448.2054</v>
      </c>
      <c r="E16" s="5">
        <f>D16*$E$13</f>
        <v>79.332355800000002</v>
      </c>
      <c r="F16" s="5">
        <f>D16+E16</f>
        <v>527.53775580000001</v>
      </c>
    </row>
    <row r="17" spans="2:6" ht="20.100000000000001" customHeight="1" x14ac:dyDescent="0.3">
      <c r="B17" s="16"/>
      <c r="C17" s="12"/>
      <c r="D17" s="19">
        <f>D15/12+D16/12</f>
        <v>30300.801565500005</v>
      </c>
      <c r="E17" s="19">
        <f t="shared" ref="E17:F17" si="0">E15/12+E16/12</f>
        <v>5363.2418770935001</v>
      </c>
      <c r="F17" s="19">
        <f t="shared" si="0"/>
        <v>35664.043442593509</v>
      </c>
    </row>
    <row r="18" spans="2:6" ht="20.100000000000001" customHeight="1" x14ac:dyDescent="0.3">
      <c r="B18" s="4" t="s">
        <v>12</v>
      </c>
      <c r="C18" s="5">
        <v>245287</v>
      </c>
      <c r="D18" s="5">
        <f>SUM(C18*D8)</f>
        <v>366463.19316600001</v>
      </c>
      <c r="E18" s="5">
        <f>SUM(D18*E13)</f>
        <v>64863.985190382002</v>
      </c>
      <c r="F18" s="5">
        <f>D18+E18</f>
        <v>431327.17835638201</v>
      </c>
    </row>
    <row r="19" spans="2:6" ht="20.100000000000001" customHeight="1" x14ac:dyDescent="0.3">
      <c r="B19" s="4" t="s">
        <v>58</v>
      </c>
      <c r="C19" s="5">
        <v>300</v>
      </c>
      <c r="D19" s="5">
        <f>C19*$D$8</f>
        <v>448.2054</v>
      </c>
      <c r="E19" s="5">
        <f>D19*$E$13</f>
        <v>79.332355800000002</v>
      </c>
      <c r="F19" s="5">
        <f>D19+E19</f>
        <v>527.53775580000001</v>
      </c>
    </row>
    <row r="20" spans="2:6" ht="20.100000000000001" customHeight="1" x14ac:dyDescent="0.3">
      <c r="B20" s="16"/>
      <c r="C20" s="12"/>
      <c r="D20" s="5">
        <f>D18/12+D19/12</f>
        <v>30575.949880500004</v>
      </c>
      <c r="E20" s="5">
        <f t="shared" ref="E20:F20" si="1">E18/12+E19/12</f>
        <v>5411.9431288485002</v>
      </c>
      <c r="F20" s="5">
        <f t="shared" si="1"/>
        <v>35987.893009348503</v>
      </c>
    </row>
    <row r="21" spans="2:6" ht="20.100000000000001" customHeight="1" x14ac:dyDescent="0.3">
      <c r="B21" s="4" t="s">
        <v>13</v>
      </c>
      <c r="C21" s="5">
        <v>246816</v>
      </c>
      <c r="D21" s="5">
        <f>SUM(C21*D8)</f>
        <v>368747.54668800003</v>
      </c>
      <c r="E21" s="5">
        <f>SUM(D21*E13)</f>
        <v>65268.315763776001</v>
      </c>
      <c r="F21" s="5">
        <f>D21+E21</f>
        <v>434015.86245177605</v>
      </c>
    </row>
    <row r="22" spans="2:6" ht="20.100000000000001" customHeight="1" x14ac:dyDescent="0.3">
      <c r="B22" s="4" t="s">
        <v>58</v>
      </c>
      <c r="C22" s="5">
        <v>300</v>
      </c>
      <c r="D22" s="5">
        <f>C22*$D$8</f>
        <v>448.2054</v>
      </c>
      <c r="E22" s="5">
        <f>D22*$E$13</f>
        <v>79.332355800000002</v>
      </c>
      <c r="F22" s="5">
        <f>D22+E22</f>
        <v>527.53775580000001</v>
      </c>
    </row>
    <row r="23" spans="2:6" ht="20.100000000000001" customHeight="1" x14ac:dyDescent="0.3">
      <c r="B23" s="16"/>
      <c r="C23" s="12"/>
      <c r="D23" s="5">
        <f>D21/12+D22/12</f>
        <v>30766.312674000004</v>
      </c>
      <c r="E23" s="5">
        <f t="shared" ref="E23:F23" si="2">E21/12+E22/12</f>
        <v>5445.6373432979999</v>
      </c>
      <c r="F23" s="5">
        <f t="shared" si="2"/>
        <v>36211.950017298004</v>
      </c>
    </row>
    <row r="24" spans="2:6" ht="20.100000000000001" customHeight="1" x14ac:dyDescent="0.3">
      <c r="B24" s="4" t="s">
        <v>14</v>
      </c>
      <c r="C24" s="5">
        <v>249027</v>
      </c>
      <c r="D24" s="5">
        <f>SUM(C24*D8)</f>
        <v>372050.82048600004</v>
      </c>
      <c r="E24" s="5">
        <f>SUM(D24*E13)</f>
        <v>65852.995226022002</v>
      </c>
      <c r="F24" s="5">
        <f>D24+E24</f>
        <v>437903.81571202201</v>
      </c>
    </row>
    <row r="25" spans="2:6" ht="20.100000000000001" customHeight="1" x14ac:dyDescent="0.3">
      <c r="B25" s="4" t="s">
        <v>58</v>
      </c>
      <c r="C25" s="5">
        <v>300</v>
      </c>
      <c r="D25" s="5">
        <f>C25*$D$8</f>
        <v>448.2054</v>
      </c>
      <c r="E25" s="5">
        <f>D25*$E$13</f>
        <v>79.332355800000002</v>
      </c>
      <c r="F25" s="5">
        <f>D25+E25</f>
        <v>527.53775580000001</v>
      </c>
    </row>
    <row r="26" spans="2:6" ht="20.100000000000001" customHeight="1" x14ac:dyDescent="0.3">
      <c r="B26" s="16"/>
      <c r="C26" s="12"/>
      <c r="D26" s="5">
        <f>D24/12+D25/12</f>
        <v>31041.585490500005</v>
      </c>
      <c r="E26" s="5">
        <f t="shared" ref="E26:F26" si="3">E24/12+E25/12</f>
        <v>5494.3606318185002</v>
      </c>
      <c r="F26" s="5">
        <f t="shared" si="3"/>
        <v>36535.946122318506</v>
      </c>
    </row>
    <row r="27" spans="2:6" ht="20.100000000000001" customHeight="1" x14ac:dyDescent="0.3">
      <c r="B27" s="4" t="s">
        <v>15</v>
      </c>
      <c r="C27" s="5">
        <v>250557</v>
      </c>
      <c r="D27" s="5">
        <f>SUM(C27*D8)</f>
        <v>374336.66802600003</v>
      </c>
      <c r="E27" s="5">
        <f>SUM(D27*E13)</f>
        <v>66257.590240602003</v>
      </c>
      <c r="F27" s="5">
        <f>D27+E27</f>
        <v>440594.25826660206</v>
      </c>
    </row>
    <row r="28" spans="2:6" ht="20.100000000000001" customHeight="1" x14ac:dyDescent="0.3">
      <c r="B28" s="4" t="s">
        <v>58</v>
      </c>
      <c r="C28" s="5">
        <v>300</v>
      </c>
      <c r="D28" s="5">
        <f>C28*$D$8</f>
        <v>448.2054</v>
      </c>
      <c r="E28" s="5">
        <f>D28*$E$13</f>
        <v>79.332355800000002</v>
      </c>
      <c r="F28" s="5">
        <f>D28+E28</f>
        <v>527.53775580000001</v>
      </c>
    </row>
    <row r="29" spans="2:6" x14ac:dyDescent="0.3">
      <c r="B29" s="2"/>
      <c r="C29" s="3"/>
      <c r="D29" s="13">
        <f>D27/12+D28/12</f>
        <v>31232.072785500004</v>
      </c>
      <c r="E29" s="13">
        <f t="shared" ref="E29:F29" si="4">E27/12+E28/12</f>
        <v>5528.0768830335001</v>
      </c>
      <c r="F29" s="13">
        <f t="shared" si="4"/>
        <v>36760.149668533508</v>
      </c>
    </row>
    <row r="34" spans="4:7" x14ac:dyDescent="0.3">
      <c r="G34" s="1"/>
    </row>
    <row r="35" spans="4:7" x14ac:dyDescent="0.3">
      <c r="D35" s="1"/>
      <c r="E35" s="1"/>
      <c r="F35" s="1"/>
    </row>
  </sheetData>
  <pageMargins left="0.25" right="0.25" top="0.75" bottom="0.75" header="0.3" footer="0.3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3A6B-FEEC-4C7B-AA3D-4A6BC677560D}">
  <sheetPr>
    <pageSetUpPr fitToPage="1"/>
  </sheetPr>
  <dimension ref="B1:F24"/>
  <sheetViews>
    <sheetView tabSelected="1" view="pageBreakPreview" zoomScaleNormal="100" zoomScaleSheetLayoutView="100" workbookViewId="0">
      <selection activeCell="D5" sqref="D5"/>
    </sheetView>
  </sheetViews>
  <sheetFormatPr defaultRowHeight="14.4" x14ac:dyDescent="0.3"/>
  <cols>
    <col min="1" max="1" width="8.6640625" customWidth="1"/>
    <col min="2" max="2" width="38.6640625" customWidth="1"/>
    <col min="3" max="6" width="17.6640625" customWidth="1"/>
  </cols>
  <sheetData>
    <row r="1" spans="2:6" ht="15.6" x14ac:dyDescent="0.3">
      <c r="B1" s="26" t="s">
        <v>7</v>
      </c>
      <c r="C1" s="1"/>
      <c r="D1" s="1"/>
      <c r="E1" s="1"/>
    </row>
    <row r="3" spans="2:6" x14ac:dyDescent="0.3">
      <c r="B3" s="1" t="s">
        <v>17</v>
      </c>
    </row>
    <row r="4" spans="2:6" x14ac:dyDescent="0.3">
      <c r="B4" s="1" t="s">
        <v>71</v>
      </c>
    </row>
    <row r="5" spans="2:6" x14ac:dyDescent="0.3">
      <c r="B5" s="1"/>
    </row>
    <row r="7" spans="2:6" x14ac:dyDescent="0.3">
      <c r="B7" s="6" t="s">
        <v>19</v>
      </c>
    </row>
    <row r="8" spans="2:6" ht="20.100000000000001" customHeight="1" x14ac:dyDescent="0.3">
      <c r="B8" t="s">
        <v>4</v>
      </c>
      <c r="D8" s="15">
        <v>1.4940180000000001</v>
      </c>
      <c r="E8" t="s">
        <v>3</v>
      </c>
    </row>
    <row r="9" spans="2:6" ht="20.100000000000001" customHeight="1" x14ac:dyDescent="0.3">
      <c r="B9" t="s">
        <v>69</v>
      </c>
      <c r="D9" s="1" t="s">
        <v>80</v>
      </c>
    </row>
    <row r="11" spans="2:6" x14ac:dyDescent="0.3">
      <c r="B11" s="20"/>
      <c r="C11" s="20" t="s">
        <v>5</v>
      </c>
      <c r="D11" s="20" t="s">
        <v>0</v>
      </c>
      <c r="E11" s="20" t="s">
        <v>6</v>
      </c>
      <c r="F11" s="20" t="s">
        <v>62</v>
      </c>
    </row>
    <row r="12" spans="2:6" x14ac:dyDescent="0.3">
      <c r="B12" s="21"/>
      <c r="C12" s="21" t="s">
        <v>8</v>
      </c>
      <c r="D12" s="21" t="s">
        <v>1</v>
      </c>
      <c r="E12" s="21" t="s">
        <v>75</v>
      </c>
      <c r="F12" s="21" t="s">
        <v>63</v>
      </c>
    </row>
    <row r="13" spans="2:6" x14ac:dyDescent="0.3">
      <c r="B13" s="22" t="s">
        <v>9</v>
      </c>
      <c r="C13" s="22" t="s">
        <v>10</v>
      </c>
      <c r="D13" s="22" t="s">
        <v>2</v>
      </c>
      <c r="E13" s="25">
        <v>0.17699999999999999</v>
      </c>
      <c r="F13" s="22" t="s">
        <v>61</v>
      </c>
    </row>
    <row r="15" spans="2:6" ht="20.100000000000001" customHeight="1" x14ac:dyDescent="0.3">
      <c r="B15" s="4" t="s">
        <v>11</v>
      </c>
      <c r="C15" s="5">
        <v>223691</v>
      </c>
      <c r="D15" s="5">
        <f>SUM(C15*D8)</f>
        <v>334198.38043800002</v>
      </c>
      <c r="E15" s="5">
        <f>SUM(D15*E13)</f>
        <v>59153.113337526003</v>
      </c>
      <c r="F15" s="5">
        <f>D15+E15</f>
        <v>393351.493775526</v>
      </c>
    </row>
    <row r="16" spans="2:6" ht="20.100000000000001" customHeight="1" x14ac:dyDescent="0.3">
      <c r="B16" s="16"/>
      <c r="C16" s="17"/>
      <c r="D16" s="5">
        <f>SUM(D15/12)</f>
        <v>27849.865036500003</v>
      </c>
      <c r="E16" s="5">
        <f>SUM(E15/12)</f>
        <v>4929.4261114605006</v>
      </c>
      <c r="F16" s="5">
        <f>SUM(F15/12)</f>
        <v>32779.291147960503</v>
      </c>
    </row>
    <row r="17" spans="2:6" ht="20.100000000000001" customHeight="1" x14ac:dyDescent="0.3">
      <c r="B17" s="4" t="s">
        <v>12</v>
      </c>
      <c r="C17" s="5">
        <v>226608</v>
      </c>
      <c r="D17" s="5">
        <f>SUM((C17*D8))</f>
        <v>338556.43094400002</v>
      </c>
      <c r="E17" s="5">
        <f>SUM(D17*E13)</f>
        <v>59924.488277087999</v>
      </c>
      <c r="F17" s="5">
        <f>D17+E17</f>
        <v>398480.919221088</v>
      </c>
    </row>
    <row r="18" spans="2:6" ht="20.100000000000001" customHeight="1" x14ac:dyDescent="0.3">
      <c r="B18" s="16"/>
      <c r="C18" s="17"/>
      <c r="D18" s="5">
        <f>SUM(D17/12)</f>
        <v>28213.035912000003</v>
      </c>
      <c r="E18" s="5">
        <f>SUM(E17/12)</f>
        <v>4993.707356424</v>
      </c>
      <c r="F18" s="5">
        <f t="shared" ref="F18:F24" si="0">SUM(F17/12)</f>
        <v>33206.743268423998</v>
      </c>
    </row>
    <row r="19" spans="2:6" ht="20.100000000000001" customHeight="1" x14ac:dyDescent="0.3">
      <c r="B19" s="4" t="s">
        <v>13</v>
      </c>
      <c r="C19" s="5">
        <v>228626</v>
      </c>
      <c r="D19" s="5">
        <f>SUM(C19*D8)</f>
        <v>341571.359268</v>
      </c>
      <c r="E19" s="5">
        <f>SUM(D19*E13)</f>
        <v>60458.130590435998</v>
      </c>
      <c r="F19" s="5">
        <f>D19+E19</f>
        <v>402029.48985843599</v>
      </c>
    </row>
    <row r="20" spans="2:6" ht="20.100000000000001" customHeight="1" x14ac:dyDescent="0.3">
      <c r="B20" s="16"/>
      <c r="C20" s="17"/>
      <c r="D20" s="5">
        <f>SUM(D19/12)</f>
        <v>28464.279939</v>
      </c>
      <c r="E20" s="5">
        <f>SUM(E19/12)</f>
        <v>5038.1775492030001</v>
      </c>
      <c r="F20" s="5">
        <f t="shared" si="0"/>
        <v>33502.457488202999</v>
      </c>
    </row>
    <row r="21" spans="2:6" ht="20.100000000000001" customHeight="1" x14ac:dyDescent="0.3">
      <c r="B21" s="4" t="s">
        <v>14</v>
      </c>
      <c r="C21" s="5">
        <v>231543</v>
      </c>
      <c r="D21" s="5">
        <f>SUM(C21*D8)</f>
        <v>345929.409774</v>
      </c>
      <c r="E21" s="5">
        <f>SUM(D21*E13)</f>
        <v>61229.505529997994</v>
      </c>
      <c r="F21" s="5">
        <f>D21+E21</f>
        <v>407158.91530399799</v>
      </c>
    </row>
    <row r="22" spans="2:6" ht="20.100000000000001" customHeight="1" x14ac:dyDescent="0.3">
      <c r="B22" s="16"/>
      <c r="C22" s="17"/>
      <c r="D22" s="5">
        <f>SUM(D21/12)</f>
        <v>28827.4508145</v>
      </c>
      <c r="E22" s="5">
        <f>SUM(E21/12)</f>
        <v>5102.4587941664995</v>
      </c>
      <c r="F22" s="5">
        <f t="shared" si="0"/>
        <v>33929.909608666501</v>
      </c>
    </row>
    <row r="23" spans="2:6" ht="20.100000000000001" customHeight="1" x14ac:dyDescent="0.3">
      <c r="B23" s="4" t="s">
        <v>15</v>
      </c>
      <c r="C23" s="5">
        <v>233562</v>
      </c>
      <c r="D23" s="5">
        <f>SUM(C23*D8)</f>
        <v>348945.83211600001</v>
      </c>
      <c r="E23" s="5">
        <f>SUM(D23*E13)</f>
        <v>61763.412284531994</v>
      </c>
      <c r="F23" s="5">
        <f>D23+E23</f>
        <v>410709.24440053198</v>
      </c>
    </row>
    <row r="24" spans="2:6" ht="20.100000000000001" customHeight="1" x14ac:dyDescent="0.3">
      <c r="B24" s="2"/>
      <c r="C24" s="18"/>
      <c r="D24" s="5">
        <f>SUM(D23/12)</f>
        <v>29078.819342999999</v>
      </c>
      <c r="E24" s="5">
        <f>SUM(E23/12)</f>
        <v>5146.9510237109998</v>
      </c>
      <c r="F24" s="5">
        <f t="shared" si="0"/>
        <v>34225.770366710996</v>
      </c>
    </row>
  </sheetData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DocLib</p:Name>
  <p:Description/>
  <p:Statement/>
  <p:PolicyItems>
    <p:PolicyItem featureId="ExformaticsQualityPolicy" staticId="0x01010E002DC4069FE2BF6044A072A23DCF50C7F80070BBC984826B794A902ECDBB277036A3|143200060" UniqueId="f88b4bb3-dc8e-45b4-8c3e-882d8833ff5a">
      <p:Name>Exformatics Quality Controls</p:Name>
      <p:Description/>
      <p:CustomData>
        <config>
          <UniqueEXDocID>true</UniqueEXDocID>
          <AddDefaultValues>false</AddDefaultValues>
          <SignedApproval>true</SignedApproval>
          <RegulatoryDocument>false</RegulatoryDocument>
          <PatentDocument>false</PatentDocument>
          <DocIDServer>http://jazz</DocIDServer>
          <EXCoreDocType>Type1A</EXCoreDocType>
        </config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Lib" ma:contentTypeID="0x01010E002DC4069FE2BF6044A072A23DCF50C7F80070BBC984826B794A902ECDBB277036A3" ma:contentTypeVersion="12" ma:contentTypeDescription="EXDocument" ma:contentTypeScope="" ma:versionID="86acf7b281fe7ccf3dec2bbbe6b63ec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d6024862d5d04a5f3b5e4f14681747d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EXDocumentID" minOccurs="0"/>
                <xsd:element ref="ns2:EXCoreDocType" minOccurs="0"/>
                <xsd:element ref="ns2:EXHash" minOccurs="0"/>
                <xsd:element ref="ns2:EXTimestamp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3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EXDocumentID" ma:index="9" nillable="true" ma:displayName="EXDocumentID" ma:internalName="EXDocumentID" ma:readOnly="true">
      <xsd:simpleType>
        <xsd:restriction base="dms:Text"/>
      </xsd:simpleType>
    </xsd:element>
    <xsd:element name="EXCoreDocType" ma:index="10" nillable="true" ma:displayName="EXCoreDocType" ma:internalName="EXCoreDocType" ma:readOnly="true">
      <xsd:simpleType>
        <xsd:restriction base="dms:Text"/>
      </xsd:simpleType>
    </xsd:element>
    <xsd:element name="EXHash" ma:index="11" nillable="true" ma:displayName="EXHash" ma:internalName="EXHash" ma:readOnly="true">
      <xsd:simpleType>
        <xsd:restriction base="dms:Text"/>
      </xsd:simpleType>
    </xsd:element>
    <xsd:element name="EXTimestamp" ma:index="12" nillable="true" ma:displayName="EXTimestamp" ma:internalName="EXTimestamp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DocumentID xmlns="http://schemas.microsoft.com/sharepoint/v3/fields">001256964</EXDocumentID>
    <EXCoreDocType xmlns="http://schemas.microsoft.com/sharepoint/v3/fields">Type1A</EXCoreDocType>
    <EXHash xmlns="http://schemas.microsoft.com/sharepoint/v3/fields">5AF669911758463A11A4D0BDC0B935ED7B80E038F45FDC895C88254106DA53AACFD16ABA8D167AF6258FC8ED398492C1A7E765ECD6E0F558FAFEC4DC8473</EXHash>
    <EXTimestamp xmlns="http://schemas.microsoft.com/sharepoint/v3/fields">5/11/2021 3:06:30 PM</EXTimestamp>
  </documentManagement>
</p:properties>
</file>

<file path=customXml/itemProps1.xml><?xml version="1.0" encoding="utf-8"?>
<ds:datastoreItem xmlns:ds="http://schemas.openxmlformats.org/officeDocument/2006/customXml" ds:itemID="{C90D7274-8442-48FD-A11F-3887276D496B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8BF3C602-0AA5-463B-BAD2-25C97D428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80C3E4-A80A-4196-9ED9-D70615D1AB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FD4AC0-F1E3-467B-B66E-BEBBAE76BE13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4</vt:i4>
      </vt:variant>
    </vt:vector>
  </HeadingPairs>
  <TitlesOfParts>
    <vt:vector size="11" baseType="lpstr">
      <vt:lpstr>Stedtillægssatser</vt:lpstr>
      <vt:lpstr>DSL 35 SLin i kommuner</vt:lpstr>
      <vt:lpstr>Dispositionstillæg</vt:lpstr>
      <vt:lpstr>DSL trin 42 Slin og HOPI i komm</vt:lpstr>
      <vt:lpstr>DSL trin 35 Hopi i kommuner</vt:lpstr>
      <vt:lpstr>DSL trin 32 Professionsbachelor</vt:lpstr>
      <vt:lpstr>DSL Jordbrugstek i kommuner</vt:lpstr>
      <vt:lpstr>'DSL 35 SLin i kommuner'!Udskriftsområde</vt:lpstr>
      <vt:lpstr>'DSL Jordbrugstek i kommuner'!Udskriftsområde</vt:lpstr>
      <vt:lpstr>'DSL trin 35 Hopi i kommuner'!Udskriftsområde</vt:lpstr>
      <vt:lpstr>'DSL trin 42 Slin og HOPI i komm'!Udskriftsområde</vt:lpstr>
    </vt:vector>
  </TitlesOfParts>
  <Company>Dyrlægeforeningen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 Lydeking-Andersen</dc:creator>
  <cp:lastModifiedBy>Tina Lydeking-Andersen</cp:lastModifiedBy>
  <cp:lastPrinted>2022-10-21T06:48:58Z</cp:lastPrinted>
  <dcterms:created xsi:type="dcterms:W3CDTF">2012-01-30T12:13:28Z</dcterms:created>
  <dcterms:modified xsi:type="dcterms:W3CDTF">2023-01-18T10:17:42Z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0x01010E002DC4069FE2BF6044A072A23DCF50C7F80070BBC984826B794A902ECDBB277036A3</vt:lpwstr>
  </property>
  <property fmtid="{D5CDD505-2E9C-101B-9397-08002B2CF9AE}" pid="3" name="EntityNameForeign">
    <vt:lpwstr>DL_Activities</vt:lpwstr>
  </property>
  <property fmtid="{D5CDD505-2E9C-101B-9397-08002B2CF9AE}" pid="4" name="EntityId">
    <vt:lpwstr>40333</vt:lpwstr>
  </property>
  <property fmtid="{D5CDD505-2E9C-101B-9397-08002B2CF9AE}" pid="5" name="DocumentName">
    <vt:lpwstr>http://jazz/Sag/122Docs/12-02955/DSL Løntabeller oktober 12  kom. reg.xlsx</vt:lpwstr>
  </property>
  <property fmtid="{D5CDD505-2E9C-101B-9397-08002B2CF9AE}" pid="6" name="DL_AuthorInitials">
    <vt:lpwstr>tila</vt:lpwstr>
  </property>
  <property fmtid="{D5CDD505-2E9C-101B-9397-08002B2CF9AE}" pid="7" name="DL_AuthorName">
    <vt:lpwstr>Tina Lydeking-Andersen</vt:lpwstr>
  </property>
  <property fmtid="{D5CDD505-2E9C-101B-9397-08002B2CF9AE}" pid="8" name="DL_AuthorEmail">
    <vt:lpwstr>tila@dm.dk</vt:lpwstr>
  </property>
  <property fmtid="{D5CDD505-2E9C-101B-9397-08002B2CF9AE}" pid="9" name="DL_AuthorIcon">
    <vt:lpwstr>http://www.exformatics.com/images/logo_new.jpg</vt:lpwstr>
  </property>
  <property fmtid="{D5CDD505-2E9C-101B-9397-08002B2CF9AE}" pid="10" name="fLogoOvertekst">
    <vt:lpwstr>ANSATTE DYRLÆGERS ORGANISATION</vt:lpwstr>
  </property>
  <property fmtid="{D5CDD505-2E9C-101B-9397-08002B2CF9AE}" pid="11" name="fNavn">
    <vt:lpwstr>Charlotte La Cour</vt:lpwstr>
  </property>
  <property fmtid="{D5CDD505-2E9C-101B-9397-08002B2CF9AE}" pid="12" name="DL_AuthorPhone">
    <vt:lpwstr>+45 38 15 67 97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TemplateUrl">
    <vt:lpwstr/>
  </property>
  <property fmtid="{D5CDD505-2E9C-101B-9397-08002B2CF9AE}" pid="16" name="DL_sAMAccountName">
    <vt:lpwstr>bv</vt:lpwstr>
  </property>
  <property fmtid="{D5CDD505-2E9C-101B-9397-08002B2CF9AE}" pid="17" name="fInit">
    <vt:lpwstr>bv</vt:lpwstr>
  </property>
  <property fmtid="{D5CDD505-2E9C-101B-9397-08002B2CF9AE}" pid="18" name="fEpost">
    <vt:lpwstr>bv@fsek.dk</vt:lpwstr>
  </property>
  <property fmtid="{D5CDD505-2E9C-101B-9397-08002B2CF9AE}" pid="19" name="fLogo">
    <vt:lpwstr>http://www.exformatics.com/images/logo_new.jpg</vt:lpwstr>
  </property>
  <property fmtid="{D5CDD505-2E9C-101B-9397-08002B2CF9AE}" pid="20" name="EXDocumentID">
    <vt:lpwstr>001220554</vt:lpwstr>
  </property>
  <property fmtid="{D5CDD505-2E9C-101B-9397-08002B2CF9AE}" pid="21" name="DL_AuthorDepartment">
    <vt:lpwstr>Forhandling og rådgivning</vt:lpwstr>
  </property>
  <property fmtid="{D5CDD505-2E9C-101B-9397-08002B2CF9AE}" pid="22" name="DL_AuthorTitle">
    <vt:lpwstr>Rådgiver</vt:lpwstr>
  </property>
</Properties>
</file>